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 wydziałami" sheetId="1" r:id="rId1"/>
  </sheets>
  <definedNames>
    <definedName name="_xlnm.Print_Area" localSheetId="0">'z wydziałami'!$A$1:$E$110</definedName>
    <definedName name="_xlnm.Print_Titles" localSheetId="0">'z wydziałami'!$4:$6</definedName>
  </definedNames>
  <calcPr fullCalcOnLoad="1"/>
</workbook>
</file>

<file path=xl/sharedStrings.xml><?xml version="1.0" encoding="utf-8"?>
<sst xmlns="http://schemas.openxmlformats.org/spreadsheetml/2006/main" count="119" uniqueCount="93">
  <si>
    <t>/w zł/</t>
  </si>
  <si>
    <t>Treść</t>
  </si>
  <si>
    <t>Budżet Kalisza</t>
  </si>
  <si>
    <t>Miasto</t>
  </si>
  <si>
    <t>Powiat</t>
  </si>
  <si>
    <t>020</t>
  </si>
  <si>
    <t>Leśnictwo</t>
  </si>
  <si>
    <t>wpływy z różnych dochodów /§ 0970/</t>
  </si>
  <si>
    <t>dotacje celowe otrzymane z budżetu państwa na zadania bieżące z zakresu administracji rządowej /§ 2110/</t>
  </si>
  <si>
    <t>400</t>
  </si>
  <si>
    <t>Wytwarzanie i zaopatrywanie w energię elektryczną, gaz i wodę</t>
  </si>
  <si>
    <t>środki na dofinans.własnych inwestycji gmin (zw.gmin), powiatów (zw.powiatów), samorządów wojew., pozyskane z innych źródeł (opłaty przyłączeniowe) /§ 6290/</t>
  </si>
  <si>
    <t>700</t>
  </si>
  <si>
    <t>Gospodarka mieszkaniowa</t>
  </si>
  <si>
    <t>wpływy z opłat za zarząd, użytkowanie i użytkowanie wieczyste /§ 0470/</t>
  </si>
  <si>
    <t>pozostałe odsetki /§ 0920/</t>
  </si>
  <si>
    <t>dotacje celowe otrzymane z budżetu państwa na realizację zadań bieżących z zakresu administracji rządowej /§ 2010/</t>
  </si>
  <si>
    <t>Działalność usługowa</t>
  </si>
  <si>
    <t>wpływy z różnych opłat /§ 0690/</t>
  </si>
  <si>
    <t>dotacje celowe otrzymane z budżetu państwa na inwestycje i zakupy inwestycyjne z  zakresu  administracji  rządowej /§ 6410/</t>
  </si>
  <si>
    <t>Administracja publiczna</t>
  </si>
  <si>
    <t>wpływy z opłaty komunikacyjnej /§ 0420/</t>
  </si>
  <si>
    <t>dochody z najmu składników majątkowych /§ 0750/</t>
  </si>
  <si>
    <t>dotacje celowe otrzymane z budżetu państwa na zadania bieżące real.przez powiat na podst. poroz. z organami admin. rządowej /§ 2120/</t>
  </si>
  <si>
    <t>Urzędy naczelnych organów władzy państwowej, kontroli i ochrony prawa oraz sądownictwa</t>
  </si>
  <si>
    <t>Bezpieczeństwo publiczne i ochrona przeciwpożarowa</t>
  </si>
  <si>
    <t>mandaty karne /§ 0570/</t>
  </si>
  <si>
    <t>Dochody od osób prawnych, od osób fizycznych i od innych jednostek nieposiadających osobowości prawnej oraz wydatki związane z ich poborem</t>
  </si>
  <si>
    <t>udziały we wpływach z podatku dochod. od osób fizycznych /§ 0010/</t>
  </si>
  <si>
    <t>udziały we wpływach z podatku dochod. od osób prawnych /§ 0020/</t>
  </si>
  <si>
    <t>wpływy z podatku rolnego  /§ 0320/</t>
  </si>
  <si>
    <t>wpływy z podatku leśnego  /§ 0330/</t>
  </si>
  <si>
    <t>wpływy z opłaty skarbowej /§ 0410/</t>
  </si>
  <si>
    <t>wpływy z opłaty targowej /§ 0430/</t>
  </si>
  <si>
    <t>wpływy z opłaty administracyjnej /§ 0450/</t>
  </si>
  <si>
    <t>wpływy z opłat za zezwolenia na sprzedaż alkoholu /§ 0480/</t>
  </si>
  <si>
    <t>odsetki od nieterminowych wpłat z tytułu podatków i opłat /§ 0910/</t>
  </si>
  <si>
    <t>Różne rozliczenia</t>
  </si>
  <si>
    <t>Oświata i wychowanie</t>
  </si>
  <si>
    <t>wpływy z usług /§ 0830/</t>
  </si>
  <si>
    <t>Ochrona zdrowia</t>
  </si>
  <si>
    <t>opłaty za pobyt w Ośrodku Rozwiązywania Problemów Alkoholowych, Hostelu /§ 0830/</t>
  </si>
  <si>
    <t>Pomoc społeczna</t>
  </si>
  <si>
    <t>odpłatność za usługi Dziennego Domu Pomocy Społecznej  /§ 0830/</t>
  </si>
  <si>
    <t>usługi opiekuńcze /§ 0830/</t>
  </si>
  <si>
    <t>Pozostałe zadania w zakresie polityki społecznej</t>
  </si>
  <si>
    <t>środki z PFRON /§ 0970/</t>
  </si>
  <si>
    <t>Edukacyjna opieka wychowawcza</t>
  </si>
  <si>
    <t>Gospodarka komunalna i ochrona środowiska</t>
  </si>
  <si>
    <t>wpływy z opłaty produktowej /§ 0400/</t>
  </si>
  <si>
    <t>Kultura fizyczna i sport</t>
  </si>
  <si>
    <t>DOCHODY OGÓŁEM</t>
  </si>
  <si>
    <t>600</t>
  </si>
  <si>
    <t>Transport i łączność</t>
  </si>
  <si>
    <t>wpływy z innych lokalnych opłat pobieranych przez jst na podstawie odrębnych ustaw /§ 0490/</t>
  </si>
  <si>
    <t>wpłaty z tytułu odpłatnego nabycia prawa własności oraz prawa użytkowania wieczystego nieruchomości /§ 0770/</t>
  </si>
  <si>
    <t>środki na dofinans.własnych inwestycji gmin (zw.gmin), powiatów (zw.powiatów), samorządów wojew., pozyskane z innych źródeł /§ 6290/</t>
  </si>
  <si>
    <t>Dział</t>
  </si>
  <si>
    <t>środki na dofinans.własnych inwestycji gmin  (zw.gmin), powiatów (zw.powiatów), samorządów wojew., pozyskane z innych źródeł /§ 6290/</t>
  </si>
  <si>
    <t>środki na dofinans.własnych inwestycji gmin (zw.gmin), powiatów (zw.powiatów), samorządów wojew., pozyskane z innych źródeł (czyny społeczne) /§ 6290/</t>
  </si>
  <si>
    <t>środki na dofinans.własnych inwestycji gmin (zw.gmin), powiatów (zw.powiatów), samorządów wojew., pozyskane z innych żródeł /§ 6290/</t>
  </si>
  <si>
    <t>odpłatność za pobyt w Domu Pomocy Społecznej  /§ 0830/</t>
  </si>
  <si>
    <t>dotacje celowe otrzymane z budżetu państwa na zadania bieżące z zakresu administracji rządowej  /§ 2110/</t>
  </si>
  <si>
    <t>dotacje celowe otrzymane z budżetu państwa na inwestycje i zakupy inwestycyjne z zakresu administracji rządowej  /§ 6410/</t>
  </si>
  <si>
    <t>wpływy z tyt. przekształcenia prawa użytk.wieczyst.w prawo własn. /§ 0760/</t>
  </si>
  <si>
    <t>dochody powiatu związane z realizacją zadań z zakresu admin.rządowej /§ 2360/</t>
  </si>
  <si>
    <t>dotacje celowe otrzymane z budżetu państwa na zadania bieżące z zakresu admin.rząd.real.przez powiat /§ 2110/</t>
  </si>
  <si>
    <t>dochody miasta związane z realizacją zadań z zakresu admin.rządowej /§ 2360/</t>
  </si>
  <si>
    <t>wpływy z podatku od nieruchom./§ 0310/</t>
  </si>
  <si>
    <t>wpływy z podat.od posiad.psów /§ 0370/</t>
  </si>
  <si>
    <t>dywidendy i kwoty uzyskane ze zbycia praw majątkowych /§ 0740/</t>
  </si>
  <si>
    <t>Plan na 2005 r.</t>
  </si>
  <si>
    <t>wpływy z podatku od osób fizycz.opłac. w formie karty podatkowej /§ 0350/</t>
  </si>
  <si>
    <t>dotacje celowe otrzymane z budżetu państwa na realizację własnych zadań bieżących miasta                   /§ 2030/</t>
  </si>
  <si>
    <t>dotacje celowe otrzymane z budżetu państwa na realizację bieżących zadań własnych powiatu                   /§ 2130/</t>
  </si>
  <si>
    <t>dotacje celowe otrzymane z powiatu na zadania bieżące real. na podst. poroz. między j.s.t.                  /§ 2320/</t>
  </si>
  <si>
    <t>dotacje celowe otrzymane z powiatu na zadania bieżące real. na podst. poroz. między j.s.t.                   /§ 2320/</t>
  </si>
  <si>
    <t>dochody z dzierżawy składników majątkowych                       /§ 0750/</t>
  </si>
  <si>
    <t>dochody z najmu składników majątkowych                             /§ 0750/</t>
  </si>
  <si>
    <t>wpływy z podatku od środków  transportowych                       /§ 0340/</t>
  </si>
  <si>
    <t>wpływy z podatku od spadków i darowizn                               /§ 0360/</t>
  </si>
  <si>
    <t>część oświatowa subwencji ogólnej /§ 2920/</t>
  </si>
  <si>
    <t>część równoważąca subwencji ogólnej /§ 2920/</t>
  </si>
  <si>
    <t xml:space="preserve">wpływy za usługi świadczone przez Inwalid-Taxi                     /§ 0830/ </t>
  </si>
  <si>
    <t>PLAN DOCHODÓW BUDŻETU KALISZA NA 2005 ROK</t>
  </si>
  <si>
    <t>wpływy z podatku od czynności cywilnoprawnych /§ 0500/</t>
  </si>
  <si>
    <t>środki na dofinans.własnych inwestycji gmin (zw.gmin) pozyskane z Funduszu Spójności /§ 6298/</t>
  </si>
  <si>
    <t>środki na dofinans.własnych inwestycji powiatów (zw.powiatów) pozyskane z funduszy strukturalnych /§ 6298/</t>
  </si>
  <si>
    <t>dotacje celowe otrzymane z powiatu na inwestycje i zakupy inwestycyjne realizowane na podstawie porozumień (umów) między jednostkami samorządu terytorialnego  /§ 6620/</t>
  </si>
  <si>
    <t>Szkolnictwo wyższe</t>
  </si>
  <si>
    <t>dotacje celowe otrzymane od samorządu województwa na zadania bieżące realizowane na podstawie porozumień (umów) między jednostkami samorządu terytorialnego /§ 2338/</t>
  </si>
  <si>
    <t>dotacje celowe otrzymane od samorządu województwa na zadania bieżące realizowane na podstawie porozumień (umów) między jednostkami samorządu terytorialnego /§ 2339/</t>
  </si>
  <si>
    <t>Załącznik Nr 1
do uchwały Nr XXV/437/2004
Rady Miejskiej Kalisza
z dnia 29 grudnia 2004 r.
w sprawie uchwalenia budżetu Kalisza - 
Miasta na prawach powiatu na 2005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</si>
</sst>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49" fontId="0" fillId="0" borderId="2" xfId="0" applyNumberFormat="1" applyFont="1" applyBorder="1" applyAlignment="1">
      <alignment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SheetLayoutView="100" workbookViewId="0" topLeftCell="A106">
      <selection activeCell="A2" sqref="A2:E2"/>
    </sheetView>
  </sheetViews>
  <sheetFormatPr defaultColWidth="9.00390625" defaultRowHeight="12.75"/>
  <cols>
    <col min="1" max="1" width="4.875" style="0" customWidth="1"/>
    <col min="2" max="2" width="41.375" style="0" customWidth="1"/>
    <col min="3" max="3" width="14.625" style="0" customWidth="1"/>
    <col min="4" max="4" width="12.75390625" style="0" customWidth="1"/>
    <col min="5" max="5" width="12.625" style="0" customWidth="1"/>
    <col min="6" max="6" width="15.375" style="0" customWidth="1"/>
    <col min="7" max="7" width="14.625" style="0" customWidth="1"/>
  </cols>
  <sheetData>
    <row r="1" spans="3:5" ht="73.5" customHeight="1">
      <c r="C1" s="36" t="s">
        <v>92</v>
      </c>
      <c r="D1" s="36"/>
      <c r="E1" s="36"/>
    </row>
    <row r="2" spans="1:5" ht="11.25" customHeight="1">
      <c r="A2" s="39" t="s">
        <v>84</v>
      </c>
      <c r="B2" s="39"/>
      <c r="C2" s="39"/>
      <c r="D2" s="39"/>
      <c r="E2" s="39"/>
    </row>
    <row r="3" spans="2:5" ht="12.75">
      <c r="B3" s="1"/>
      <c r="E3" s="2" t="s">
        <v>0</v>
      </c>
    </row>
    <row r="4" spans="1:5" ht="12.75">
      <c r="A4" s="37" t="s">
        <v>57</v>
      </c>
      <c r="B4" s="37" t="s">
        <v>1</v>
      </c>
      <c r="C4" s="34" t="s">
        <v>2</v>
      </c>
      <c r="D4" s="34" t="s">
        <v>3</v>
      </c>
      <c r="E4" s="35" t="s">
        <v>4</v>
      </c>
    </row>
    <row r="5" spans="1:7" ht="16.5" customHeight="1">
      <c r="A5" s="38"/>
      <c r="B5" s="38"/>
      <c r="C5" s="3" t="s">
        <v>71</v>
      </c>
      <c r="D5" s="3" t="s">
        <v>71</v>
      </c>
      <c r="E5" s="3" t="s">
        <v>71</v>
      </c>
      <c r="F5" s="4"/>
      <c r="G5" s="4"/>
    </row>
    <row r="6" spans="1:7" ht="9.7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4"/>
      <c r="G6" s="4"/>
    </row>
    <row r="7" spans="1:7" ht="12.75">
      <c r="A7" s="5" t="s">
        <v>5</v>
      </c>
      <c r="B7" s="6" t="s">
        <v>6</v>
      </c>
      <c r="C7" s="7">
        <f aca="true" t="shared" si="0" ref="C7:C37">SUM(D7,E7)</f>
        <v>10700</v>
      </c>
      <c r="D7" s="7">
        <f>SUM(D8,D9)</f>
        <v>10700</v>
      </c>
      <c r="E7" s="7">
        <f>SUM(E8,E9)</f>
        <v>0</v>
      </c>
      <c r="F7" s="4"/>
      <c r="G7" s="4"/>
    </row>
    <row r="8" spans="1:7" ht="26.25" customHeight="1">
      <c r="A8" s="11"/>
      <c r="B8" s="9" t="s">
        <v>77</v>
      </c>
      <c r="C8" s="10">
        <f t="shared" si="0"/>
        <v>700</v>
      </c>
      <c r="D8" s="10">
        <v>700</v>
      </c>
      <c r="E8" s="10">
        <v>0</v>
      </c>
      <c r="F8" s="4"/>
      <c r="G8" s="4"/>
    </row>
    <row r="9" spans="1:7" ht="13.5" customHeight="1">
      <c r="A9" s="13"/>
      <c r="B9" s="14" t="s">
        <v>7</v>
      </c>
      <c r="C9" s="10">
        <f t="shared" si="0"/>
        <v>10000</v>
      </c>
      <c r="D9" s="15">
        <v>10000</v>
      </c>
      <c r="E9" s="15">
        <v>0</v>
      </c>
      <c r="F9" s="4"/>
      <c r="G9" s="4"/>
    </row>
    <row r="10" spans="1:7" ht="27" customHeight="1">
      <c r="A10" s="18" t="s">
        <v>9</v>
      </c>
      <c r="B10" s="19" t="s">
        <v>10</v>
      </c>
      <c r="C10" s="7">
        <f t="shared" si="0"/>
        <v>50000</v>
      </c>
      <c r="D10" s="7">
        <f>SUM(D11)</f>
        <v>50000</v>
      </c>
      <c r="E10" s="7">
        <f>SUM(E11)</f>
        <v>0</v>
      </c>
      <c r="F10" s="4"/>
      <c r="G10" s="4"/>
    </row>
    <row r="11" spans="1:7" ht="51.75" customHeight="1">
      <c r="A11" s="20"/>
      <c r="B11" s="9" t="s">
        <v>11</v>
      </c>
      <c r="C11" s="10">
        <f t="shared" si="0"/>
        <v>50000</v>
      </c>
      <c r="D11" s="10">
        <v>50000</v>
      </c>
      <c r="E11" s="10">
        <v>0</v>
      </c>
      <c r="F11" s="4"/>
      <c r="G11" s="4"/>
    </row>
    <row r="12" spans="1:7" s="27" customFormat="1" ht="13.5" customHeight="1">
      <c r="A12" s="5" t="s">
        <v>52</v>
      </c>
      <c r="B12" s="19" t="s">
        <v>53</v>
      </c>
      <c r="C12" s="7">
        <f t="shared" si="0"/>
        <v>3912187</v>
      </c>
      <c r="D12" s="7">
        <f>SUM(D13)</f>
        <v>0</v>
      </c>
      <c r="E12" s="7">
        <f>SUM(E13:E13)</f>
        <v>3912187</v>
      </c>
      <c r="F12" s="26"/>
      <c r="G12" s="26"/>
    </row>
    <row r="13" spans="1:7" ht="40.5" customHeight="1">
      <c r="A13" s="8"/>
      <c r="B13" s="9" t="s">
        <v>87</v>
      </c>
      <c r="C13" s="10">
        <f t="shared" si="0"/>
        <v>3912187</v>
      </c>
      <c r="D13" s="10">
        <v>0</v>
      </c>
      <c r="E13" s="10">
        <v>3912187</v>
      </c>
      <c r="F13" s="4"/>
      <c r="G13" s="4"/>
    </row>
    <row r="14" spans="1:7" ht="12.75">
      <c r="A14" s="5" t="s">
        <v>12</v>
      </c>
      <c r="B14" s="6" t="s">
        <v>13</v>
      </c>
      <c r="C14" s="7">
        <f t="shared" si="0"/>
        <v>7949400</v>
      </c>
      <c r="D14" s="7">
        <f>SUM(D15,D16,D17,D18,D19,D20,D21)</f>
        <v>7210500</v>
      </c>
      <c r="E14" s="7">
        <f>SUM(E15,E16,E17,E18,E19,E20,E21)</f>
        <v>738900</v>
      </c>
      <c r="F14" s="4"/>
      <c r="G14" s="4"/>
    </row>
    <row r="15" spans="1:7" ht="27" customHeight="1">
      <c r="A15" s="8"/>
      <c r="B15" s="9" t="s">
        <v>14</v>
      </c>
      <c r="C15" s="10">
        <f t="shared" si="0"/>
        <v>1303900</v>
      </c>
      <c r="D15" s="10">
        <v>1300000</v>
      </c>
      <c r="E15" s="10">
        <v>3900</v>
      </c>
      <c r="F15" s="12"/>
      <c r="G15" s="4"/>
    </row>
    <row r="16" spans="1:7" ht="26.25" customHeight="1">
      <c r="A16" s="8"/>
      <c r="B16" s="9" t="s">
        <v>77</v>
      </c>
      <c r="C16" s="10">
        <f t="shared" si="0"/>
        <v>2021200</v>
      </c>
      <c r="D16" s="10">
        <v>2021200</v>
      </c>
      <c r="E16" s="10">
        <v>0</v>
      </c>
      <c r="F16" s="12"/>
      <c r="G16" s="4"/>
    </row>
    <row r="17" spans="1:7" ht="26.25" customHeight="1">
      <c r="A17" s="8"/>
      <c r="B17" s="9" t="s">
        <v>64</v>
      </c>
      <c r="C17" s="10">
        <f t="shared" si="0"/>
        <v>98000</v>
      </c>
      <c r="D17" s="10">
        <v>98000</v>
      </c>
      <c r="E17" s="10">
        <v>0</v>
      </c>
      <c r="F17" s="4"/>
      <c r="G17" s="4"/>
    </row>
    <row r="18" spans="1:7" ht="40.5" customHeight="1">
      <c r="A18" s="8"/>
      <c r="B18" s="9" t="s">
        <v>55</v>
      </c>
      <c r="C18" s="10">
        <f t="shared" si="0"/>
        <v>3760000</v>
      </c>
      <c r="D18" s="10">
        <v>3760000</v>
      </c>
      <c r="E18" s="10">
        <v>0</v>
      </c>
      <c r="F18" s="4"/>
      <c r="G18" s="4"/>
    </row>
    <row r="19" spans="1:7" ht="12.75">
      <c r="A19" s="20"/>
      <c r="B19" s="9" t="s">
        <v>15</v>
      </c>
      <c r="C19" s="10">
        <f t="shared" si="0"/>
        <v>31300</v>
      </c>
      <c r="D19" s="10">
        <v>31300</v>
      </c>
      <c r="E19" s="10">
        <v>0</v>
      </c>
      <c r="F19" s="4"/>
      <c r="G19" s="4"/>
    </row>
    <row r="20" spans="1:7" ht="39" customHeight="1">
      <c r="A20" s="21"/>
      <c r="B20" s="9" t="s">
        <v>8</v>
      </c>
      <c r="C20" s="10">
        <f t="shared" si="0"/>
        <v>35000</v>
      </c>
      <c r="D20" s="10">
        <v>0</v>
      </c>
      <c r="E20" s="10">
        <v>35000</v>
      </c>
      <c r="F20" s="4"/>
      <c r="G20" s="12"/>
    </row>
    <row r="21" spans="1:7" ht="27" customHeight="1">
      <c r="A21" s="8"/>
      <c r="B21" s="22" t="s">
        <v>65</v>
      </c>
      <c r="C21" s="10">
        <f t="shared" si="0"/>
        <v>700000</v>
      </c>
      <c r="D21" s="10">
        <v>0</v>
      </c>
      <c r="E21" s="10">
        <v>700000</v>
      </c>
      <c r="F21" s="4"/>
      <c r="G21" s="4"/>
    </row>
    <row r="22" spans="1:7" ht="12.75">
      <c r="A22" s="23">
        <v>710</v>
      </c>
      <c r="B22" s="19" t="s">
        <v>17</v>
      </c>
      <c r="C22" s="7">
        <f t="shared" si="0"/>
        <v>378800</v>
      </c>
      <c r="D22" s="7">
        <f>SUM(D23:D25)</f>
        <v>60000</v>
      </c>
      <c r="E22" s="7">
        <f>SUM(E23:E25)</f>
        <v>318800</v>
      </c>
      <c r="F22" s="4"/>
      <c r="G22" s="4"/>
    </row>
    <row r="23" spans="1:7" ht="15" customHeight="1">
      <c r="A23" s="20"/>
      <c r="B23" s="9" t="s">
        <v>7</v>
      </c>
      <c r="C23" s="10">
        <f t="shared" si="0"/>
        <v>60000</v>
      </c>
      <c r="D23" s="10">
        <v>60000</v>
      </c>
      <c r="E23" s="10">
        <v>0</v>
      </c>
      <c r="F23" s="4"/>
      <c r="G23" s="4"/>
    </row>
    <row r="24" spans="1:7" ht="39" customHeight="1">
      <c r="A24" s="21"/>
      <c r="B24" s="9" t="s">
        <v>8</v>
      </c>
      <c r="C24" s="10">
        <f t="shared" si="0"/>
        <v>283800</v>
      </c>
      <c r="D24" s="10">
        <v>0</v>
      </c>
      <c r="E24" s="10">
        <v>283800</v>
      </c>
      <c r="F24" s="12"/>
      <c r="G24" s="12"/>
    </row>
    <row r="25" spans="1:7" ht="39.75" customHeight="1">
      <c r="A25" s="21"/>
      <c r="B25" s="9" t="s">
        <v>19</v>
      </c>
      <c r="C25" s="10">
        <f t="shared" si="0"/>
        <v>35000</v>
      </c>
      <c r="D25" s="10">
        <v>0</v>
      </c>
      <c r="E25" s="10">
        <v>35000</v>
      </c>
      <c r="F25" s="12"/>
      <c r="G25" s="12"/>
    </row>
    <row r="26" spans="1:7" ht="14.25" customHeight="1">
      <c r="A26" s="23">
        <v>750</v>
      </c>
      <c r="B26" s="19" t="s">
        <v>20</v>
      </c>
      <c r="C26" s="7">
        <f t="shared" si="0"/>
        <v>950750</v>
      </c>
      <c r="D26" s="7">
        <f>SUM(D27,D28,D29,D30,D31,D32,D33,D34)</f>
        <v>677550</v>
      </c>
      <c r="E26" s="7">
        <f>SUM(E27,E28,E29,E30,E31,E32,E33,E34)</f>
        <v>273200</v>
      </c>
      <c r="F26" s="4"/>
      <c r="G26" s="4"/>
    </row>
    <row r="27" spans="1:7" ht="12.75">
      <c r="A27" s="21"/>
      <c r="B27" s="9" t="s">
        <v>18</v>
      </c>
      <c r="C27" s="10">
        <f t="shared" si="0"/>
        <v>7400</v>
      </c>
      <c r="D27" s="10">
        <v>2200</v>
      </c>
      <c r="E27" s="10">
        <v>5200</v>
      </c>
      <c r="F27" s="4"/>
      <c r="G27" s="4"/>
    </row>
    <row r="28" spans="1:7" ht="25.5">
      <c r="A28" s="8"/>
      <c r="B28" s="9" t="s">
        <v>78</v>
      </c>
      <c r="C28" s="10">
        <f t="shared" si="0"/>
        <v>18200</v>
      </c>
      <c r="D28" s="10">
        <v>18200</v>
      </c>
      <c r="E28" s="10">
        <v>0</v>
      </c>
      <c r="F28" s="12"/>
      <c r="G28" s="4"/>
    </row>
    <row r="29" spans="1:7" ht="14.25" customHeight="1">
      <c r="A29" s="21"/>
      <c r="B29" s="9" t="s">
        <v>15</v>
      </c>
      <c r="C29" s="10">
        <f t="shared" si="0"/>
        <v>40000</v>
      </c>
      <c r="D29" s="10">
        <v>40000</v>
      </c>
      <c r="E29" s="10">
        <v>0</v>
      </c>
      <c r="F29" s="4"/>
      <c r="G29" s="4"/>
    </row>
    <row r="30" spans="1:7" ht="14.25" customHeight="1">
      <c r="A30" s="21"/>
      <c r="B30" s="9" t="s">
        <v>7</v>
      </c>
      <c r="C30" s="10">
        <f t="shared" si="0"/>
        <v>23900</v>
      </c>
      <c r="D30" s="10">
        <f>20900+3000</f>
        <v>23900</v>
      </c>
      <c r="E30" s="10">
        <v>0</v>
      </c>
      <c r="F30" s="12"/>
      <c r="G30" s="4"/>
    </row>
    <row r="31" spans="1:7" ht="40.5" customHeight="1">
      <c r="A31" s="21"/>
      <c r="B31" s="9" t="s">
        <v>16</v>
      </c>
      <c r="C31" s="10">
        <f t="shared" si="0"/>
        <v>573500</v>
      </c>
      <c r="D31" s="10">
        <v>573500</v>
      </c>
      <c r="E31" s="10">
        <v>0</v>
      </c>
      <c r="F31" s="12"/>
      <c r="G31" s="4"/>
    </row>
    <row r="32" spans="1:7" ht="39.75" customHeight="1">
      <c r="A32" s="21"/>
      <c r="B32" s="9" t="s">
        <v>66</v>
      </c>
      <c r="C32" s="10">
        <f t="shared" si="0"/>
        <v>254000</v>
      </c>
      <c r="D32" s="10">
        <v>0</v>
      </c>
      <c r="E32" s="10">
        <v>254000</v>
      </c>
      <c r="F32" s="4"/>
      <c r="G32" s="12"/>
    </row>
    <row r="33" spans="1:7" ht="39" customHeight="1">
      <c r="A33" s="21"/>
      <c r="B33" s="9" t="s">
        <v>23</v>
      </c>
      <c r="C33" s="10">
        <f t="shared" si="0"/>
        <v>14000</v>
      </c>
      <c r="D33" s="10">
        <v>0</v>
      </c>
      <c r="E33" s="10">
        <v>14000</v>
      </c>
      <c r="F33" s="4"/>
      <c r="G33" s="12"/>
    </row>
    <row r="34" spans="1:7" ht="27" customHeight="1">
      <c r="A34" s="8"/>
      <c r="B34" s="22" t="s">
        <v>67</v>
      </c>
      <c r="C34" s="10">
        <f t="shared" si="0"/>
        <v>19750</v>
      </c>
      <c r="D34" s="10">
        <v>19750</v>
      </c>
      <c r="E34" s="10">
        <v>0</v>
      </c>
      <c r="F34" s="4"/>
      <c r="G34" s="4"/>
    </row>
    <row r="35" spans="1:7" ht="39.75" customHeight="1">
      <c r="A35" s="24">
        <v>751</v>
      </c>
      <c r="B35" s="19" t="s">
        <v>24</v>
      </c>
      <c r="C35" s="7">
        <f t="shared" si="0"/>
        <v>17490</v>
      </c>
      <c r="D35" s="7">
        <f>SUM(D36)</f>
        <v>17490</v>
      </c>
      <c r="E35" s="7">
        <f>SUM(E36:E36)</f>
        <v>0</v>
      </c>
      <c r="F35" s="4"/>
      <c r="G35" s="4"/>
    </row>
    <row r="36" spans="1:7" ht="39" customHeight="1">
      <c r="A36" s="24"/>
      <c r="B36" s="9" t="s">
        <v>16</v>
      </c>
      <c r="C36" s="10">
        <f t="shared" si="0"/>
        <v>17490</v>
      </c>
      <c r="D36" s="10">
        <v>17490</v>
      </c>
      <c r="E36" s="10">
        <v>0</v>
      </c>
      <c r="F36" s="12"/>
      <c r="G36" s="4"/>
    </row>
    <row r="37" spans="1:7" ht="25.5">
      <c r="A37" s="24">
        <v>754</v>
      </c>
      <c r="B37" s="19" t="s">
        <v>25</v>
      </c>
      <c r="C37" s="7">
        <f t="shared" si="0"/>
        <v>6345700</v>
      </c>
      <c r="D37" s="7">
        <f>SUM(D38:D43)</f>
        <v>88200</v>
      </c>
      <c r="E37" s="7">
        <f>SUM(E38:E43)</f>
        <v>6257500</v>
      </c>
      <c r="F37" s="4"/>
      <c r="G37" s="4"/>
    </row>
    <row r="38" spans="1:7" ht="12.75">
      <c r="A38" s="21"/>
      <c r="B38" s="9" t="s">
        <v>26</v>
      </c>
      <c r="C38" s="10">
        <f aca="true" t="shared" si="1" ref="C38:C70">SUM(D38,E38)</f>
        <v>82400</v>
      </c>
      <c r="D38" s="10">
        <v>82400</v>
      </c>
      <c r="E38" s="10">
        <v>0</v>
      </c>
      <c r="F38" s="4"/>
      <c r="G38" s="4"/>
    </row>
    <row r="39" spans="1:7" ht="39.75" customHeight="1">
      <c r="A39" s="21"/>
      <c r="B39" s="9" t="s">
        <v>16</v>
      </c>
      <c r="C39" s="10">
        <f t="shared" si="1"/>
        <v>5800</v>
      </c>
      <c r="D39" s="10">
        <v>5800</v>
      </c>
      <c r="E39" s="10">
        <v>0</v>
      </c>
      <c r="F39" s="12"/>
      <c r="G39" s="4"/>
    </row>
    <row r="40" spans="1:7" ht="40.5" customHeight="1">
      <c r="A40" s="21"/>
      <c r="B40" s="9" t="s">
        <v>62</v>
      </c>
      <c r="C40" s="10">
        <f t="shared" si="1"/>
        <v>5815300</v>
      </c>
      <c r="D40" s="10">
        <v>0</v>
      </c>
      <c r="E40" s="10">
        <v>5815300</v>
      </c>
      <c r="F40" s="4"/>
      <c r="G40" s="12"/>
    </row>
    <row r="41" spans="1:7" ht="25.5" customHeight="1">
      <c r="A41" s="8"/>
      <c r="B41" s="22" t="s">
        <v>65</v>
      </c>
      <c r="C41" s="10">
        <f t="shared" si="1"/>
        <v>2200</v>
      </c>
      <c r="D41" s="10">
        <v>0</v>
      </c>
      <c r="E41" s="10">
        <v>2200</v>
      </c>
      <c r="F41" s="4"/>
      <c r="G41" s="4"/>
    </row>
    <row r="42" spans="1:7" ht="39" customHeight="1">
      <c r="A42" s="21"/>
      <c r="B42" s="9" t="s">
        <v>63</v>
      </c>
      <c r="C42" s="10">
        <f>SUM(D42,E42)</f>
        <v>400000</v>
      </c>
      <c r="D42" s="10">
        <v>0</v>
      </c>
      <c r="E42" s="10">
        <v>400000</v>
      </c>
      <c r="F42" s="4"/>
      <c r="G42" s="12"/>
    </row>
    <row r="43" spans="1:7" ht="52.5" customHeight="1">
      <c r="A43" s="21"/>
      <c r="B43" s="9" t="s">
        <v>88</v>
      </c>
      <c r="C43" s="10">
        <f t="shared" si="1"/>
        <v>40000</v>
      </c>
      <c r="D43" s="10">
        <v>0</v>
      </c>
      <c r="E43" s="10">
        <v>40000</v>
      </c>
      <c r="F43" s="4"/>
      <c r="G43" s="12"/>
    </row>
    <row r="44" spans="1:7" ht="51.75" customHeight="1">
      <c r="A44" s="24">
        <v>756</v>
      </c>
      <c r="B44" s="19" t="s">
        <v>27</v>
      </c>
      <c r="C44" s="7">
        <f t="shared" si="1"/>
        <v>108138200</v>
      </c>
      <c r="D44" s="7">
        <f>SUM(D45:D55,D56,D57,D58,D60,D59,D61,D62)</f>
        <v>92754518</v>
      </c>
      <c r="E44" s="7">
        <f>SUM(E45:E55,E56,E57,E58,E60,E59,E61,E62)</f>
        <v>15383682</v>
      </c>
      <c r="F44" s="4"/>
      <c r="G44" s="4"/>
    </row>
    <row r="45" spans="1:7" ht="25.5" customHeight="1">
      <c r="A45" s="21"/>
      <c r="B45" s="9" t="s">
        <v>28</v>
      </c>
      <c r="C45" s="10">
        <f t="shared" si="1"/>
        <v>57103000</v>
      </c>
      <c r="D45" s="10">
        <v>44340118</v>
      </c>
      <c r="E45" s="10">
        <v>12762882</v>
      </c>
      <c r="F45" s="4"/>
      <c r="G45" s="4"/>
    </row>
    <row r="46" spans="1:7" ht="25.5">
      <c r="A46" s="21"/>
      <c r="B46" s="9" t="s">
        <v>29</v>
      </c>
      <c r="C46" s="10">
        <f t="shared" si="1"/>
        <v>2600000</v>
      </c>
      <c r="D46" s="10">
        <v>2100000</v>
      </c>
      <c r="E46" s="10">
        <v>500000</v>
      </c>
      <c r="F46" s="4"/>
      <c r="G46" s="4"/>
    </row>
    <row r="47" spans="1:7" ht="13.5" customHeight="1">
      <c r="A47" s="21"/>
      <c r="B47" s="9" t="s">
        <v>68</v>
      </c>
      <c r="C47" s="10">
        <f t="shared" si="1"/>
        <v>33000000</v>
      </c>
      <c r="D47" s="10">
        <f>31600000+1000000+400000</f>
        <v>33000000</v>
      </c>
      <c r="E47" s="10">
        <v>0</v>
      </c>
      <c r="F47" s="4"/>
      <c r="G47" s="4"/>
    </row>
    <row r="48" spans="1:7" ht="12.75">
      <c r="A48" s="21"/>
      <c r="B48" s="9" t="s">
        <v>30</v>
      </c>
      <c r="C48" s="10">
        <f t="shared" si="1"/>
        <v>235000</v>
      </c>
      <c r="D48" s="10">
        <v>235000</v>
      </c>
      <c r="E48" s="10">
        <v>0</v>
      </c>
      <c r="F48" s="4"/>
      <c r="G48" s="4"/>
    </row>
    <row r="49" spans="1:7" ht="12.75">
      <c r="A49" s="21"/>
      <c r="B49" s="9" t="s">
        <v>31</v>
      </c>
      <c r="C49" s="10">
        <f t="shared" si="1"/>
        <v>2900</v>
      </c>
      <c r="D49" s="10">
        <v>2900</v>
      </c>
      <c r="E49" s="10">
        <v>0</v>
      </c>
      <c r="F49" s="4"/>
      <c r="G49" s="4"/>
    </row>
    <row r="50" spans="1:7" ht="25.5">
      <c r="A50" s="21"/>
      <c r="B50" s="9" t="s">
        <v>79</v>
      </c>
      <c r="C50" s="10">
        <f t="shared" si="1"/>
        <v>2300000</v>
      </c>
      <c r="D50" s="10">
        <v>2300000</v>
      </c>
      <c r="E50" s="10">
        <v>0</v>
      </c>
      <c r="F50" s="4"/>
      <c r="G50" s="4"/>
    </row>
    <row r="51" spans="1:7" ht="27.75" customHeight="1">
      <c r="A51" s="20"/>
      <c r="B51" s="9" t="s">
        <v>72</v>
      </c>
      <c r="C51" s="10">
        <f t="shared" si="1"/>
        <v>280000</v>
      </c>
      <c r="D51" s="10">
        <v>280000</v>
      </c>
      <c r="E51" s="10">
        <v>0</v>
      </c>
      <c r="F51" s="4"/>
      <c r="G51" s="4"/>
    </row>
    <row r="52" spans="1:7" ht="26.25" customHeight="1">
      <c r="A52" s="20"/>
      <c r="B52" s="9" t="s">
        <v>80</v>
      </c>
      <c r="C52" s="10">
        <f t="shared" si="1"/>
        <v>300000</v>
      </c>
      <c r="D52" s="10">
        <v>300000</v>
      </c>
      <c r="E52" s="10">
        <v>0</v>
      </c>
      <c r="F52" s="4"/>
      <c r="G52" s="4"/>
    </row>
    <row r="53" spans="1:7" ht="15" customHeight="1">
      <c r="A53" s="20"/>
      <c r="B53" s="9" t="s">
        <v>69</v>
      </c>
      <c r="C53" s="10">
        <f t="shared" si="1"/>
        <v>100000</v>
      </c>
      <c r="D53" s="10">
        <v>100000</v>
      </c>
      <c r="E53" s="10">
        <v>0</v>
      </c>
      <c r="F53" s="4"/>
      <c r="G53" s="4"/>
    </row>
    <row r="54" spans="1:7" ht="12.75">
      <c r="A54" s="20"/>
      <c r="B54" s="9" t="s">
        <v>32</v>
      </c>
      <c r="C54" s="10">
        <f t="shared" si="1"/>
        <v>1500000</v>
      </c>
      <c r="D54" s="10">
        <v>1500000</v>
      </c>
      <c r="E54" s="10">
        <v>0</v>
      </c>
      <c r="F54" s="4"/>
      <c r="G54" s="4"/>
    </row>
    <row r="55" spans="1:7" ht="14.25" customHeight="1">
      <c r="A55" s="21"/>
      <c r="B55" s="9" t="s">
        <v>21</v>
      </c>
      <c r="C55" s="10">
        <f t="shared" si="1"/>
        <v>2000000</v>
      </c>
      <c r="D55" s="10">
        <v>0</v>
      </c>
      <c r="E55" s="10">
        <v>2000000</v>
      </c>
      <c r="F55" s="4"/>
      <c r="G55" s="4"/>
    </row>
    <row r="56" spans="1:7" ht="12.75">
      <c r="A56" s="20"/>
      <c r="B56" s="9" t="s">
        <v>33</v>
      </c>
      <c r="C56" s="10">
        <f t="shared" si="1"/>
        <v>2750000</v>
      </c>
      <c r="D56" s="10">
        <v>2750000</v>
      </c>
      <c r="E56" s="10">
        <v>0</v>
      </c>
      <c r="F56" s="4"/>
      <c r="G56" s="4"/>
    </row>
    <row r="57" spans="1:7" ht="13.5" customHeight="1">
      <c r="A57" s="20"/>
      <c r="B57" s="9" t="s">
        <v>34</v>
      </c>
      <c r="C57" s="10">
        <f t="shared" si="1"/>
        <v>4000</v>
      </c>
      <c r="D57" s="10">
        <v>4000</v>
      </c>
      <c r="E57" s="10">
        <v>0</v>
      </c>
      <c r="F57" s="4"/>
      <c r="G57" s="4"/>
    </row>
    <row r="58" spans="1:7" ht="25.5">
      <c r="A58" s="21"/>
      <c r="B58" s="9" t="s">
        <v>35</v>
      </c>
      <c r="C58" s="10">
        <f t="shared" si="1"/>
        <v>1267900</v>
      </c>
      <c r="D58" s="10">
        <v>1267900</v>
      </c>
      <c r="E58" s="10">
        <v>0</v>
      </c>
      <c r="F58" s="4"/>
      <c r="G58" s="4"/>
    </row>
    <row r="59" spans="1:7" ht="27" customHeight="1">
      <c r="A59" s="20"/>
      <c r="B59" s="9" t="s">
        <v>54</v>
      </c>
      <c r="C59" s="10">
        <f t="shared" si="1"/>
        <v>405600</v>
      </c>
      <c r="D59" s="10">
        <f>164800+120000</f>
        <v>284800</v>
      </c>
      <c r="E59" s="10">
        <v>120800</v>
      </c>
      <c r="F59" s="12"/>
      <c r="G59" s="4"/>
    </row>
    <row r="60" spans="1:7" ht="25.5">
      <c r="A60" s="20"/>
      <c r="B60" s="9" t="s">
        <v>85</v>
      </c>
      <c r="C60" s="10">
        <f t="shared" si="1"/>
        <v>2000000</v>
      </c>
      <c r="D60" s="10">
        <v>2000000</v>
      </c>
      <c r="E60" s="10">
        <v>0</v>
      </c>
      <c r="F60" s="4"/>
      <c r="G60" s="4"/>
    </row>
    <row r="61" spans="1:7" ht="25.5">
      <c r="A61" s="20"/>
      <c r="B61" s="9" t="s">
        <v>70</v>
      </c>
      <c r="C61" s="10">
        <f t="shared" si="1"/>
        <v>1889800</v>
      </c>
      <c r="D61" s="10">
        <v>1889800</v>
      </c>
      <c r="E61" s="10">
        <v>0</v>
      </c>
      <c r="F61" s="4"/>
      <c r="G61" s="4"/>
    </row>
    <row r="62" spans="1:7" ht="25.5">
      <c r="A62" s="20"/>
      <c r="B62" s="9" t="s">
        <v>36</v>
      </c>
      <c r="C62" s="10">
        <f t="shared" si="1"/>
        <v>400000</v>
      </c>
      <c r="D62" s="10">
        <v>400000</v>
      </c>
      <c r="E62" s="10">
        <v>0</v>
      </c>
      <c r="F62" s="4"/>
      <c r="G62" s="4"/>
    </row>
    <row r="63" spans="1:7" ht="12.75">
      <c r="A63" s="23">
        <v>758</v>
      </c>
      <c r="B63" s="19" t="s">
        <v>37</v>
      </c>
      <c r="C63" s="7">
        <f t="shared" si="1"/>
        <v>88128440</v>
      </c>
      <c r="D63" s="7">
        <f>SUM(D64:D66)</f>
        <v>37746061</v>
      </c>
      <c r="E63" s="7">
        <f>SUM(E64:E66)</f>
        <v>50382379</v>
      </c>
      <c r="F63" s="4"/>
      <c r="G63" s="4"/>
    </row>
    <row r="64" spans="1:7" ht="12.75">
      <c r="A64" s="20"/>
      <c r="B64" s="9" t="s">
        <v>15</v>
      </c>
      <c r="C64" s="10">
        <f t="shared" si="1"/>
        <v>400000</v>
      </c>
      <c r="D64" s="10">
        <v>400000</v>
      </c>
      <c r="E64" s="10">
        <v>0</v>
      </c>
      <c r="F64" s="4"/>
      <c r="G64" s="4"/>
    </row>
    <row r="65" spans="1:7" ht="15.75" customHeight="1">
      <c r="A65" s="20"/>
      <c r="B65" s="9" t="s">
        <v>81</v>
      </c>
      <c r="C65" s="10">
        <f t="shared" si="1"/>
        <v>81066857</v>
      </c>
      <c r="D65" s="10">
        <v>33734429</v>
      </c>
      <c r="E65" s="10">
        <v>47332428</v>
      </c>
      <c r="F65" s="4"/>
      <c r="G65" s="4"/>
    </row>
    <row r="66" spans="1:7" ht="15" customHeight="1">
      <c r="A66" s="20"/>
      <c r="B66" s="9" t="s">
        <v>82</v>
      </c>
      <c r="C66" s="10">
        <f t="shared" si="1"/>
        <v>6661583</v>
      </c>
      <c r="D66" s="25">
        <v>3611632</v>
      </c>
      <c r="E66" s="10">
        <v>3049951</v>
      </c>
      <c r="F66" s="4"/>
      <c r="G66" s="4"/>
    </row>
    <row r="67" spans="1:7" ht="12.75">
      <c r="A67" s="23">
        <v>801</v>
      </c>
      <c r="B67" s="19" t="s">
        <v>38</v>
      </c>
      <c r="C67" s="7">
        <f t="shared" si="1"/>
        <v>5551000</v>
      </c>
      <c r="D67" s="7">
        <f>SUM(D68:D70)</f>
        <v>5218000</v>
      </c>
      <c r="E67" s="7">
        <f>SUM(E68:E70)</f>
        <v>333000</v>
      </c>
      <c r="F67" s="4"/>
      <c r="G67" s="4"/>
    </row>
    <row r="68" spans="1:7" ht="24.75" customHeight="1">
      <c r="A68" s="8"/>
      <c r="B68" s="9" t="s">
        <v>22</v>
      </c>
      <c r="C68" s="10">
        <f t="shared" si="1"/>
        <v>51000</v>
      </c>
      <c r="D68" s="10">
        <v>18000</v>
      </c>
      <c r="E68" s="10">
        <v>33000</v>
      </c>
      <c r="F68" s="4"/>
      <c r="G68" s="4"/>
    </row>
    <row r="69" spans="1:7" ht="12.75">
      <c r="A69" s="8"/>
      <c r="B69" s="9" t="s">
        <v>39</v>
      </c>
      <c r="C69" s="10">
        <f t="shared" si="1"/>
        <v>300000</v>
      </c>
      <c r="D69" s="10">
        <v>0</v>
      </c>
      <c r="E69" s="10">
        <v>300000</v>
      </c>
      <c r="F69" s="4"/>
      <c r="G69" s="4"/>
    </row>
    <row r="70" spans="1:7" ht="39" customHeight="1">
      <c r="A70" s="20"/>
      <c r="B70" s="9" t="s">
        <v>56</v>
      </c>
      <c r="C70" s="10">
        <f t="shared" si="1"/>
        <v>5200000</v>
      </c>
      <c r="D70" s="10">
        <f>100000+5100000</f>
        <v>5200000</v>
      </c>
      <c r="E70" s="10">
        <v>0</v>
      </c>
      <c r="F70" s="4"/>
      <c r="G70" s="12"/>
    </row>
    <row r="71" spans="1:7" ht="12.75">
      <c r="A71" s="23">
        <v>803</v>
      </c>
      <c r="B71" s="19" t="s">
        <v>89</v>
      </c>
      <c r="C71" s="7">
        <f>SUM(D71,E71)</f>
        <v>67200</v>
      </c>
      <c r="D71" s="7">
        <f>SUM(D72:D73)</f>
        <v>0</v>
      </c>
      <c r="E71" s="7">
        <f>SUM(E72:E73)</f>
        <v>67200</v>
      </c>
      <c r="F71" s="4"/>
      <c r="G71" s="4"/>
    </row>
    <row r="72" spans="1:7" ht="51">
      <c r="A72" s="20"/>
      <c r="B72" s="9" t="s">
        <v>90</v>
      </c>
      <c r="C72" s="10">
        <f>SUM(D72,E72)</f>
        <v>50400</v>
      </c>
      <c r="D72" s="10">
        <v>0</v>
      </c>
      <c r="E72" s="10">
        <v>50400</v>
      </c>
      <c r="F72" s="4"/>
      <c r="G72" s="4"/>
    </row>
    <row r="73" spans="1:7" ht="51">
      <c r="A73" s="20"/>
      <c r="B73" s="9" t="s">
        <v>91</v>
      </c>
      <c r="C73" s="10">
        <f>SUM(D73,E73)</f>
        <v>16800</v>
      </c>
      <c r="D73" s="10">
        <v>0</v>
      </c>
      <c r="E73" s="10">
        <v>16800</v>
      </c>
      <c r="F73" s="4"/>
      <c r="G73" s="4"/>
    </row>
    <row r="74" spans="1:7" ht="12.75">
      <c r="A74" s="23">
        <v>851</v>
      </c>
      <c r="B74" s="19" t="s">
        <v>40</v>
      </c>
      <c r="C74" s="7">
        <f aca="true" t="shared" si="2" ref="C74:C107">SUM(D74,E74)</f>
        <v>1796205</v>
      </c>
      <c r="D74" s="7">
        <f>SUM(D75,D76,D77,D78:D78)</f>
        <v>114000</v>
      </c>
      <c r="E74" s="7">
        <f>SUM(E75,E76,E77,E78:E78)</f>
        <v>1682205</v>
      </c>
      <c r="F74" s="4"/>
      <c r="G74" s="4"/>
    </row>
    <row r="75" spans="1:7" s="17" customFormat="1" ht="24.75" customHeight="1">
      <c r="A75" s="21"/>
      <c r="B75" s="9" t="s">
        <v>22</v>
      </c>
      <c r="C75" s="10">
        <f t="shared" si="2"/>
        <v>6000</v>
      </c>
      <c r="D75" s="10">
        <v>6000</v>
      </c>
      <c r="E75" s="10">
        <v>0</v>
      </c>
      <c r="F75" s="4"/>
      <c r="G75" s="16"/>
    </row>
    <row r="76" spans="1:7" ht="25.5" customHeight="1">
      <c r="A76" s="20"/>
      <c r="B76" s="9" t="s">
        <v>41</v>
      </c>
      <c r="C76" s="10">
        <f t="shared" si="2"/>
        <v>105400</v>
      </c>
      <c r="D76" s="10">
        <v>105400</v>
      </c>
      <c r="E76" s="10">
        <v>0</v>
      </c>
      <c r="F76" s="4"/>
      <c r="G76" s="4"/>
    </row>
    <row r="77" spans="1:7" ht="12.75" customHeight="1">
      <c r="A77" s="20"/>
      <c r="B77" s="9" t="s">
        <v>7</v>
      </c>
      <c r="C77" s="10">
        <f t="shared" si="2"/>
        <v>2600</v>
      </c>
      <c r="D77" s="10">
        <v>2600</v>
      </c>
      <c r="E77" s="10">
        <v>0</v>
      </c>
      <c r="F77" s="4"/>
      <c r="G77" s="4"/>
    </row>
    <row r="78" spans="1:7" ht="39" customHeight="1">
      <c r="A78" s="20"/>
      <c r="B78" s="9" t="s">
        <v>8</v>
      </c>
      <c r="C78" s="10">
        <f t="shared" si="2"/>
        <v>1682205</v>
      </c>
      <c r="D78" s="10">
        <v>0</v>
      </c>
      <c r="E78" s="10">
        <v>1682205</v>
      </c>
      <c r="F78" s="4"/>
      <c r="G78" s="12"/>
    </row>
    <row r="79" spans="1:7" s="27" customFormat="1" ht="12.75" customHeight="1">
      <c r="A79" s="23">
        <v>852</v>
      </c>
      <c r="B79" s="19" t="s">
        <v>42</v>
      </c>
      <c r="C79" s="7">
        <f t="shared" si="2"/>
        <v>26804981</v>
      </c>
      <c r="D79" s="7">
        <f>SUM(D80,D81:D90)</f>
        <v>22607174</v>
      </c>
      <c r="E79" s="7">
        <f>SUM(E80,E81:E90)</f>
        <v>4197807</v>
      </c>
      <c r="F79" s="4"/>
      <c r="G79" s="26"/>
    </row>
    <row r="80" spans="1:7" s="17" customFormat="1" ht="25.5" customHeight="1">
      <c r="A80" s="20"/>
      <c r="B80" s="9" t="s">
        <v>22</v>
      </c>
      <c r="C80" s="10">
        <f t="shared" si="2"/>
        <v>12500</v>
      </c>
      <c r="D80" s="10">
        <v>10600</v>
      </c>
      <c r="E80" s="10">
        <v>1900</v>
      </c>
      <c r="F80" s="12"/>
      <c r="G80" s="16"/>
    </row>
    <row r="81" spans="1:7" ht="26.25" customHeight="1">
      <c r="A81" s="20"/>
      <c r="B81" s="9" t="s">
        <v>61</v>
      </c>
      <c r="C81" s="10">
        <f t="shared" si="2"/>
        <v>1474000</v>
      </c>
      <c r="D81" s="10">
        <v>0</v>
      </c>
      <c r="E81" s="10">
        <f>330000+1144000</f>
        <v>1474000</v>
      </c>
      <c r="F81" s="4"/>
      <c r="G81" s="4"/>
    </row>
    <row r="82" spans="1:7" ht="24.75" customHeight="1">
      <c r="A82" s="20"/>
      <c r="B82" s="9" t="s">
        <v>43</v>
      </c>
      <c r="C82" s="10">
        <f t="shared" si="2"/>
        <v>85500</v>
      </c>
      <c r="D82" s="10">
        <v>85500</v>
      </c>
      <c r="E82" s="10">
        <v>0</v>
      </c>
      <c r="F82" s="4"/>
      <c r="G82" s="4"/>
    </row>
    <row r="83" spans="1:7" ht="25.5">
      <c r="A83" s="20"/>
      <c r="B83" s="9" t="s">
        <v>83</v>
      </c>
      <c r="C83" s="10">
        <f t="shared" si="2"/>
        <v>10000</v>
      </c>
      <c r="D83" s="10">
        <v>10000</v>
      </c>
      <c r="E83" s="10"/>
      <c r="F83" s="4"/>
      <c r="G83" s="4"/>
    </row>
    <row r="84" spans="1:7" ht="12.75">
      <c r="A84" s="20"/>
      <c r="B84" s="9" t="s">
        <v>44</v>
      </c>
      <c r="C84" s="10">
        <f t="shared" si="2"/>
        <v>160600</v>
      </c>
      <c r="D84" s="10">
        <v>160600</v>
      </c>
      <c r="E84" s="10">
        <v>0</v>
      </c>
      <c r="F84" s="4"/>
      <c r="G84" s="4"/>
    </row>
    <row r="85" spans="1:7" ht="39" customHeight="1">
      <c r="A85" s="20"/>
      <c r="B85" s="9" t="s">
        <v>16</v>
      </c>
      <c r="C85" s="10">
        <f t="shared" si="2"/>
        <v>20109200</v>
      </c>
      <c r="D85" s="10">
        <v>20109200</v>
      </c>
      <c r="E85" s="10">
        <v>0</v>
      </c>
      <c r="F85" s="12"/>
      <c r="G85" s="4"/>
    </row>
    <row r="86" spans="1:7" ht="37.5" customHeight="1">
      <c r="A86" s="20"/>
      <c r="B86" s="9" t="s">
        <v>73</v>
      </c>
      <c r="C86" s="10">
        <f t="shared" si="2"/>
        <v>2229600</v>
      </c>
      <c r="D86" s="10">
        <v>2229600</v>
      </c>
      <c r="E86" s="10">
        <v>0</v>
      </c>
      <c r="F86" s="12"/>
      <c r="G86" s="4"/>
    </row>
    <row r="87" spans="1:7" ht="39.75" customHeight="1">
      <c r="A87" s="20"/>
      <c r="B87" s="9" t="s">
        <v>62</v>
      </c>
      <c r="C87" s="10">
        <f t="shared" si="2"/>
        <v>12475</v>
      </c>
      <c r="D87" s="10">
        <v>0</v>
      </c>
      <c r="E87" s="10">
        <v>12475</v>
      </c>
      <c r="F87" s="4"/>
      <c r="G87" s="12"/>
    </row>
    <row r="88" spans="1:7" ht="38.25" customHeight="1">
      <c r="A88" s="20"/>
      <c r="B88" s="9" t="s">
        <v>74</v>
      </c>
      <c r="C88" s="10">
        <f t="shared" si="2"/>
        <v>2453900</v>
      </c>
      <c r="D88" s="10">
        <v>0</v>
      </c>
      <c r="E88" s="10">
        <v>2453900</v>
      </c>
      <c r="F88" s="4"/>
      <c r="G88" s="12"/>
    </row>
    <row r="89" spans="1:7" ht="38.25" customHeight="1">
      <c r="A89" s="20"/>
      <c r="B89" s="9" t="s">
        <v>75</v>
      </c>
      <c r="C89" s="10">
        <f t="shared" si="2"/>
        <v>255532</v>
      </c>
      <c r="D89" s="10">
        <v>0</v>
      </c>
      <c r="E89" s="10">
        <v>255532</v>
      </c>
      <c r="F89" s="4"/>
      <c r="G89" s="12"/>
    </row>
    <row r="90" spans="1:7" ht="27" customHeight="1">
      <c r="A90" s="8"/>
      <c r="B90" s="32" t="s">
        <v>67</v>
      </c>
      <c r="C90" s="10">
        <f t="shared" si="2"/>
        <v>1674</v>
      </c>
      <c r="D90" s="10">
        <v>1674</v>
      </c>
      <c r="E90" s="10">
        <v>0</v>
      </c>
      <c r="F90" s="4"/>
      <c r="G90" s="4"/>
    </row>
    <row r="91" spans="1:7" ht="25.5">
      <c r="A91" s="24">
        <v>853</v>
      </c>
      <c r="B91" s="19" t="s">
        <v>45</v>
      </c>
      <c r="C91" s="7">
        <f t="shared" si="2"/>
        <v>326100</v>
      </c>
      <c r="D91" s="7">
        <f>SUM(D92:D95)</f>
        <v>24000</v>
      </c>
      <c r="E91" s="7">
        <f>SUM(E92:E95)</f>
        <v>302100</v>
      </c>
      <c r="F91" s="4"/>
      <c r="G91" s="4"/>
    </row>
    <row r="92" spans="1:7" ht="24" customHeight="1">
      <c r="A92" s="8"/>
      <c r="B92" s="9" t="s">
        <v>22</v>
      </c>
      <c r="C92" s="10">
        <f t="shared" si="2"/>
        <v>24000</v>
      </c>
      <c r="D92" s="10">
        <v>24000</v>
      </c>
      <c r="E92" s="10">
        <v>0</v>
      </c>
      <c r="F92" s="4"/>
      <c r="G92" s="4"/>
    </row>
    <row r="93" spans="1:7" ht="12.75">
      <c r="A93" s="20"/>
      <c r="B93" s="9" t="s">
        <v>46</v>
      </c>
      <c r="C93" s="10">
        <f t="shared" si="2"/>
        <v>72500</v>
      </c>
      <c r="D93" s="10">
        <v>0</v>
      </c>
      <c r="E93" s="10">
        <v>72500</v>
      </c>
      <c r="F93" s="4"/>
      <c r="G93" s="4"/>
    </row>
    <row r="94" spans="1:7" ht="39" customHeight="1">
      <c r="A94" s="20"/>
      <c r="B94" s="9" t="s">
        <v>62</v>
      </c>
      <c r="C94" s="10">
        <f t="shared" si="2"/>
        <v>132400</v>
      </c>
      <c r="D94" s="10">
        <v>0</v>
      </c>
      <c r="E94" s="10">
        <v>132400</v>
      </c>
      <c r="F94" s="4"/>
      <c r="G94" s="12"/>
    </row>
    <row r="95" spans="1:7" ht="39" customHeight="1">
      <c r="A95" s="20"/>
      <c r="B95" s="9" t="s">
        <v>75</v>
      </c>
      <c r="C95" s="10">
        <f t="shared" si="2"/>
        <v>97200</v>
      </c>
      <c r="D95" s="10">
        <v>0</v>
      </c>
      <c r="E95" s="10">
        <v>97200</v>
      </c>
      <c r="F95" s="4"/>
      <c r="G95" s="4"/>
    </row>
    <row r="96" spans="1:7" ht="15" customHeight="1">
      <c r="A96" s="28">
        <v>854</v>
      </c>
      <c r="B96" s="19" t="s">
        <v>47</v>
      </c>
      <c r="C96" s="7">
        <f t="shared" si="2"/>
        <v>502400</v>
      </c>
      <c r="D96" s="7">
        <f>SUM(D97:D100)</f>
        <v>0</v>
      </c>
      <c r="E96" s="7">
        <f>SUM(E97:E100)</f>
        <v>502400</v>
      </c>
      <c r="F96" s="4"/>
      <c r="G96" s="4"/>
    </row>
    <row r="97" spans="1:7" ht="24.75" customHeight="1">
      <c r="A97" s="8"/>
      <c r="B97" s="9" t="s">
        <v>22</v>
      </c>
      <c r="C97" s="10">
        <f t="shared" si="2"/>
        <v>18000</v>
      </c>
      <c r="D97" s="10">
        <v>0</v>
      </c>
      <c r="E97" s="10">
        <v>18000</v>
      </c>
      <c r="F97" s="4"/>
      <c r="G97" s="4"/>
    </row>
    <row r="98" spans="1:7" ht="38.25" customHeight="1">
      <c r="A98" s="20"/>
      <c r="B98" s="9" t="s">
        <v>76</v>
      </c>
      <c r="C98" s="10">
        <f t="shared" si="2"/>
        <v>230000</v>
      </c>
      <c r="D98" s="10">
        <v>0</v>
      </c>
      <c r="E98" s="10">
        <f>310000-80000</f>
        <v>230000</v>
      </c>
      <c r="F98" s="4"/>
      <c r="G98" s="12"/>
    </row>
    <row r="99" spans="1:7" ht="51">
      <c r="A99" s="20"/>
      <c r="B99" s="9" t="s">
        <v>90</v>
      </c>
      <c r="C99" s="10">
        <f t="shared" si="2"/>
        <v>173119</v>
      </c>
      <c r="D99" s="10">
        <v>0</v>
      </c>
      <c r="E99" s="10">
        <v>173119</v>
      </c>
      <c r="F99" s="4"/>
      <c r="G99" s="4"/>
    </row>
    <row r="100" spans="1:7" ht="51">
      <c r="A100" s="20"/>
      <c r="B100" s="9" t="s">
        <v>91</v>
      </c>
      <c r="C100" s="10">
        <f t="shared" si="2"/>
        <v>81281</v>
      </c>
      <c r="D100" s="10">
        <v>0</v>
      </c>
      <c r="E100" s="10">
        <v>81281</v>
      </c>
      <c r="F100" s="4"/>
      <c r="G100" s="4"/>
    </row>
    <row r="101" spans="1:7" ht="13.5" customHeight="1">
      <c r="A101" s="24">
        <v>900</v>
      </c>
      <c r="B101" s="19" t="s">
        <v>48</v>
      </c>
      <c r="C101" s="7">
        <f t="shared" si="2"/>
        <v>13251132</v>
      </c>
      <c r="D101" s="7">
        <f>SUM(D102:D107)</f>
        <v>13251132</v>
      </c>
      <c r="E101" s="7">
        <f>SUM(E102:E107)</f>
        <v>0</v>
      </c>
      <c r="F101" s="4"/>
      <c r="G101" s="4"/>
    </row>
    <row r="102" spans="1:7" ht="14.25" customHeight="1">
      <c r="A102" s="23"/>
      <c r="B102" s="9" t="s">
        <v>49</v>
      </c>
      <c r="C102" s="10">
        <f t="shared" si="2"/>
        <v>58000</v>
      </c>
      <c r="D102" s="10">
        <v>58000</v>
      </c>
      <c r="E102" s="10">
        <v>0</v>
      </c>
      <c r="F102" s="4"/>
      <c r="G102" s="4"/>
    </row>
    <row r="103" spans="1:7" ht="25.5">
      <c r="A103" s="20"/>
      <c r="B103" s="9" t="s">
        <v>77</v>
      </c>
      <c r="C103" s="10">
        <f t="shared" si="2"/>
        <v>1402000</v>
      </c>
      <c r="D103" s="10">
        <f>1402400-400</f>
        <v>1402000</v>
      </c>
      <c r="E103" s="10">
        <v>0</v>
      </c>
      <c r="F103" s="4"/>
      <c r="G103" s="4"/>
    </row>
    <row r="104" spans="1:7" ht="12.75">
      <c r="A104" s="20"/>
      <c r="B104" s="9" t="s">
        <v>7</v>
      </c>
      <c r="C104" s="10">
        <f t="shared" si="2"/>
        <v>10000</v>
      </c>
      <c r="D104" s="10">
        <v>10000</v>
      </c>
      <c r="E104" s="10">
        <v>0</v>
      </c>
      <c r="F104" s="4"/>
      <c r="G104" s="4"/>
    </row>
    <row r="105" spans="1:7" ht="39.75" customHeight="1">
      <c r="A105" s="20"/>
      <c r="B105" s="9" t="s">
        <v>58</v>
      </c>
      <c r="C105" s="10">
        <f t="shared" si="2"/>
        <v>2136729</v>
      </c>
      <c r="D105" s="10">
        <f>5000000-2863271</f>
        <v>2136729</v>
      </c>
      <c r="E105" s="10">
        <v>0</v>
      </c>
      <c r="F105" s="12"/>
      <c r="G105" s="4"/>
    </row>
    <row r="106" spans="1:7" ht="39.75" customHeight="1">
      <c r="A106" s="20"/>
      <c r="B106" s="9" t="s">
        <v>86</v>
      </c>
      <c r="C106" s="10">
        <f t="shared" si="2"/>
        <v>9484403</v>
      </c>
      <c r="D106" s="10">
        <v>9484403</v>
      </c>
      <c r="E106" s="10">
        <v>0</v>
      </c>
      <c r="F106" s="12"/>
      <c r="G106" s="4"/>
    </row>
    <row r="107" spans="1:7" ht="51.75" customHeight="1">
      <c r="A107" s="20"/>
      <c r="B107" s="9" t="s">
        <v>59</v>
      </c>
      <c r="C107" s="10">
        <f t="shared" si="2"/>
        <v>160000</v>
      </c>
      <c r="D107" s="10">
        <v>160000</v>
      </c>
      <c r="E107" s="10">
        <v>0</v>
      </c>
      <c r="F107" s="4"/>
      <c r="G107" s="4"/>
    </row>
    <row r="108" spans="1:7" ht="12.75">
      <c r="A108" s="28">
        <v>926</v>
      </c>
      <c r="B108" s="19" t="s">
        <v>50</v>
      </c>
      <c r="C108" s="7">
        <f>SUM(D108,E108)</f>
        <v>664400</v>
      </c>
      <c r="D108" s="7">
        <f>SUM(D109:D109)</f>
        <v>664400</v>
      </c>
      <c r="E108" s="7">
        <f>SUM(E109:E109)</f>
        <v>0</v>
      </c>
      <c r="F108" s="4"/>
      <c r="G108" s="4"/>
    </row>
    <row r="109" spans="1:7" ht="39.75" customHeight="1">
      <c r="A109" s="20"/>
      <c r="B109" s="9" t="s">
        <v>60</v>
      </c>
      <c r="C109" s="10">
        <f>SUM(D109,E109)</f>
        <v>664400</v>
      </c>
      <c r="D109" s="10">
        <v>664400</v>
      </c>
      <c r="E109" s="10">
        <v>0</v>
      </c>
      <c r="F109" s="4"/>
      <c r="G109" s="4"/>
    </row>
    <row r="110" spans="1:7" ht="15.75" customHeight="1">
      <c r="A110" s="29"/>
      <c r="B110" s="30" t="s">
        <v>51</v>
      </c>
      <c r="C110" s="31">
        <f>SUM(D110,E110)</f>
        <v>264845085</v>
      </c>
      <c r="D110" s="31">
        <f>SUM(D7,D10,D12,D14,D22,D26,D35,D37,D44,D63,D67,D71,D74,D79,D91,D96,D101,D108)</f>
        <v>180493725</v>
      </c>
      <c r="E110" s="31">
        <f>SUM(E7,E10,E12,E14,E22,E26,E35,E37,E44,E63,E67,E71,E74,E79,E91,E96,E101,E108)</f>
        <v>84351360</v>
      </c>
      <c r="F110" s="4"/>
      <c r="G110" s="4"/>
    </row>
  </sheetData>
  <mergeCells count="4">
    <mergeCell ref="C1:E1"/>
    <mergeCell ref="A4:A5"/>
    <mergeCell ref="B4:B5"/>
    <mergeCell ref="A2:E2"/>
  </mergeCells>
  <printOptions horizontalCentered="1"/>
  <pageMargins left="0.7874015748031497" right="0.7874015748031497" top="0.98425196850393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2004-11-03T10:00:13Z</cp:lastPrinted>
  <dcterms:created xsi:type="dcterms:W3CDTF">2004-09-20T09:28:40Z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