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5" yWindow="375" windowWidth="6375" windowHeight="6030" tabRatio="599" activeTab="0"/>
  </bookViews>
  <sheets>
    <sheet name="Uchwała 27.12.01" sheetId="1" r:id="rId1"/>
    <sheet name="PROJEKT ostateczny" sheetId="2" r:id="rId2"/>
    <sheet name="PROJEKT po Komisjach" sheetId="3" r:id="rId3"/>
    <sheet name="PROJEKT-podział na wydziały" sheetId="4" r:id="rId4"/>
    <sheet name="PROJEKT po Zarzadzie 12.11." sheetId="5" r:id="rId5"/>
    <sheet name="PROJEKT Roczny" sheetId="6" r:id="rId6"/>
    <sheet name="8 listopad " sheetId="7" r:id="rId7"/>
    <sheet name="25 maj " sheetId="8" r:id="rId8"/>
    <sheet name="Zadania roczne" sheetId="9" r:id="rId9"/>
    <sheet name="Arkusz1" sheetId="10" r:id="rId10"/>
    <sheet name="I wersja kwiecień 01" sheetId="11" r:id="rId11"/>
  </sheets>
  <definedNames>
    <definedName name="_xlnm.Print_Area" localSheetId="7">'25 maj '!$A$1:$J$148</definedName>
    <definedName name="_xlnm.Print_Area" localSheetId="6">'8 listopad '!$A$1:$J$117</definedName>
    <definedName name="_xlnm.Print_Area" localSheetId="1">'PROJEKT ostateczny'!$A$1:$K$76</definedName>
    <definedName name="_xlnm.Print_Area" localSheetId="2">'PROJEKT po Komisjach'!$A$1:$K$77</definedName>
    <definedName name="_xlnm.Print_Area" localSheetId="4">'PROJEKT po Zarzadzie 12.11.'!$A$1:$K$74</definedName>
    <definedName name="_xlnm.Print_Area" localSheetId="5">'PROJEKT Roczny'!$A$1:$K$71</definedName>
    <definedName name="_xlnm.Print_Area" localSheetId="3">'PROJEKT-podział na wydziały'!$A$1:$K$74</definedName>
    <definedName name="_xlnm.Print_Area" localSheetId="0">'Uchwała 27.12.01'!$A$1:$K$78</definedName>
    <definedName name="_xlnm.Print_Titles" localSheetId="7">'25 maj '!$3:$8</definedName>
    <definedName name="_xlnm.Print_Titles" localSheetId="6">'8 listopad '!$3:$8</definedName>
    <definedName name="_xlnm.Print_Titles" localSheetId="10">'I wersja kwiecień 01'!$3:$8</definedName>
    <definedName name="_xlnm.Print_Titles" localSheetId="1">'PROJEKT ostateczny'!$3:$8</definedName>
    <definedName name="_xlnm.Print_Titles" localSheetId="2">'PROJEKT po Komisjach'!$3:$8</definedName>
    <definedName name="_xlnm.Print_Titles" localSheetId="4">'PROJEKT po Zarzadzie 12.11.'!$3:$8</definedName>
    <definedName name="_xlnm.Print_Titles" localSheetId="5">'PROJEKT Roczny'!$3:$8</definedName>
    <definedName name="_xlnm.Print_Titles" localSheetId="3">'PROJEKT-podział na wydziały'!$3:$8</definedName>
    <definedName name="_xlnm.Print_Titles" localSheetId="0">'Uchwała 27.12.01'!$3:$8</definedName>
  </definedNames>
  <calcPr fullCalcOnLoad="1"/>
</workbook>
</file>

<file path=xl/sharedStrings.xml><?xml version="1.0" encoding="utf-8"?>
<sst xmlns="http://schemas.openxmlformats.org/spreadsheetml/2006/main" count="1754" uniqueCount="493">
  <si>
    <t>Zakres rzeczowy</t>
  </si>
  <si>
    <t>WYDATKI OGÓŁEM</t>
  </si>
  <si>
    <t>1999-2003</t>
  </si>
  <si>
    <t>2000-2002</t>
  </si>
  <si>
    <t>Rekultywacja wylewiska komunalnego w Kościelnej Wsi</t>
  </si>
  <si>
    <t>1,7 ha</t>
  </si>
  <si>
    <t xml:space="preserve">Wykupy terenów pod inwestycje, budownictwo mieszkaniowe i układy komunikacyjne, wykupy udziałów, nabycie nieruch., odszkodowania itp. </t>
  </si>
  <si>
    <t>Udziały Miasta dla Kaliskiego Towarzystwa Budownictwa Społecznego.</t>
  </si>
  <si>
    <t>Szkoła Podstawowa nr 10 Zagorzynek</t>
  </si>
  <si>
    <t>Komputeryzacja Urzędu Miejskiego</t>
  </si>
  <si>
    <t>Budowa Trasy    Bursztynowej</t>
  </si>
  <si>
    <t>około 5 km</t>
  </si>
  <si>
    <t>Budowa ścieżek    rowerowych</t>
  </si>
  <si>
    <t>3,5 km</t>
  </si>
  <si>
    <t>5,6 km, w tym etap I - 0,8 km od Podmiejskiej do bazy PKS</t>
  </si>
  <si>
    <t>Budowa infrastruktury technicznej na osiedlu Dobrzec, na nowych i istniejących osiedlach mieszkaniowych, w tym min. wodociągi w ul. Wrocławskiej, Korczak, dzielnicy Chmielnik i w trasie Bursztynowej</t>
  </si>
  <si>
    <t>Budowa kanalizacji w dzielnicy Zawodzie</t>
  </si>
  <si>
    <t>Udziały Miasta dla Przedsiębiorstwa  Wodociagów i Kanalizacji Spółka z o.o.  (budowa ujęcia wody "Lis" z rurociągiem przesyłowym  do ul. Południowej)</t>
  </si>
  <si>
    <t>Modernizacja  sieci  cieplnych na osiedlu Asnyka i XXV lecia</t>
  </si>
  <si>
    <t>Szkoła Podstawowa nr 12, II LO,  V LO, Zespół Szkół Zawodowych nr 2</t>
  </si>
  <si>
    <t>budowa jednej wspólnej pełnowym. hali sportowej</t>
  </si>
  <si>
    <t>Filharmonia Kaliska</t>
  </si>
  <si>
    <t>zakup instrumentów i sprzętu nagłaśniaj.</t>
  </si>
  <si>
    <t>rozbudowa o następne skrzydło</t>
  </si>
  <si>
    <t>System informacji przestrzennej</t>
  </si>
  <si>
    <t>ewidencja sieci uzbrojenia terenu, analizy podatków od nieruchomości,</t>
  </si>
  <si>
    <t xml:space="preserve">Budynek Ratusza </t>
  </si>
  <si>
    <t>Urząd Miejski</t>
  </si>
  <si>
    <t>adaptacja pomieszczeń, środki łączności</t>
  </si>
  <si>
    <t>Modernizacja budynku Straży Miejskiej w Kaliszu</t>
  </si>
  <si>
    <t>roboty budowlane</t>
  </si>
  <si>
    <t>2001-2003</t>
  </si>
  <si>
    <t>2001-2004</t>
  </si>
  <si>
    <t>2001-2005</t>
  </si>
  <si>
    <t>2001-2002</t>
  </si>
  <si>
    <t>proces ciągły</t>
  </si>
  <si>
    <t>proces  ciągły</t>
  </si>
  <si>
    <t>1997-2002</t>
  </si>
  <si>
    <t>1999-2002</t>
  </si>
  <si>
    <t xml:space="preserve">Modernizacja ul. Wrocławskiej </t>
  </si>
  <si>
    <t>2000-2007</t>
  </si>
  <si>
    <t>2000-2005</t>
  </si>
  <si>
    <t>Wzmocnienie ulic o nawierzchni gruntowej lub gruntowo - żużlowych na osiedlach mieszkaniowych ( realizacja w ramach społecznych inicjatyw inwestycyjnych przy założeniu 50% udziału środków ludności</t>
  </si>
  <si>
    <t>etap II</t>
  </si>
  <si>
    <t>Miejskie i Powiatowe Centrum Zarządzania Kryzysowego - wspólne przedsięwzięcie z Powiatem</t>
  </si>
  <si>
    <t xml:space="preserve">Inwestycje realizowane w ramach społecznych inicjatyw inwestycyjnych.  Założono    udział środków ludności w wysokości - ca 50%           </t>
  </si>
  <si>
    <t>Dział, Rozdział Nazwa zadania</t>
  </si>
  <si>
    <t>Przewidy- wany termin realizacji</t>
  </si>
  <si>
    <t>Przewidy- wany koszt realizacji</t>
  </si>
  <si>
    <t>DZIAŁ 600</t>
  </si>
  <si>
    <t>DZIAŁ 700</t>
  </si>
  <si>
    <t>DZIAŁ 750</t>
  </si>
  <si>
    <t>DZIAŁ 754</t>
  </si>
  <si>
    <t>DZIAŁ 801</t>
  </si>
  <si>
    <t>DZIAŁ 851</t>
  </si>
  <si>
    <t>DZIAŁ  853</t>
  </si>
  <si>
    <t xml:space="preserve">DZIAŁ 900 </t>
  </si>
  <si>
    <t>DZIAŁ 921</t>
  </si>
  <si>
    <t>Rozdział 90004</t>
  </si>
  <si>
    <t>Rozdział 90015</t>
  </si>
  <si>
    <t>Rozdział 90095</t>
  </si>
  <si>
    <t>Rozdział 70005</t>
  </si>
  <si>
    <t xml:space="preserve">Rozdział 70095 </t>
  </si>
  <si>
    <t>Rozdział 75023</t>
  </si>
  <si>
    <t>Rozdział 75495</t>
  </si>
  <si>
    <t>Rozdział 80101</t>
  </si>
  <si>
    <t xml:space="preserve">Rozdział 85154 </t>
  </si>
  <si>
    <t>Rozdział 85303</t>
  </si>
  <si>
    <t>Rozdział 85404</t>
  </si>
  <si>
    <t>Rozdział 92108</t>
  </si>
  <si>
    <t>DZIAŁ 926</t>
  </si>
  <si>
    <t>Rozdział 92601</t>
  </si>
  <si>
    <t>Rozdział 60016</t>
  </si>
  <si>
    <t>Rozdział 60015</t>
  </si>
  <si>
    <t>0,75 km wraz z koniecznym dokupem gruntu, odwodnieniem i oświetleniem</t>
  </si>
  <si>
    <t>Budowa obwodnicy II etap  - przedłużenie ulicy Stanczukowskiego (odcinek od ul. Majkowskiej do ulicy Stawiszyńskiej)</t>
  </si>
  <si>
    <t>Rozdzial 75411</t>
  </si>
  <si>
    <t>Rozdział 80141</t>
  </si>
  <si>
    <t>DZIAŁ 400</t>
  </si>
  <si>
    <t>Rozdział 40002</t>
  </si>
  <si>
    <t>Rozdział 90002</t>
  </si>
  <si>
    <t>Rozdział 90001</t>
  </si>
  <si>
    <t>Rozdział 40001</t>
  </si>
  <si>
    <t>Rozdział 85132</t>
  </si>
  <si>
    <t>Rozdział 85302</t>
  </si>
  <si>
    <t>m.in. budowa sieci wodociągowych, kanaliz. sanitarnej, deszczowej, chodników; budynki i budowle</t>
  </si>
  <si>
    <t>Modernizacja ulicy Korczak od ulicy Stańczukowskiego do Poznańskiej oraz Ptasiej (projekt na cały zakres)</t>
  </si>
  <si>
    <t>Sieci wod-kan, sieci cieplne, kanalizacja deszczowa.</t>
  </si>
  <si>
    <t>DZIAŁ 854</t>
  </si>
  <si>
    <t>Budowa wałów przeciwpowodziowych w dzielnicach Piskorzewie i Rajsków                   (udziały w wysokości 250.000 zł dotyczą  zadania realizowanego wspólnie z samorządem województwa)</t>
  </si>
  <si>
    <t>Rozdział 75416</t>
  </si>
  <si>
    <t>Monitoring wizyjny Miasta Kalisza (zadanie realizowane ze środków sponsorów)</t>
  </si>
  <si>
    <t>Dom Pomocy Społecznej ul. Winiarska ( zadanie realizowane pod warunkiem  otrzymania dotacji od Wojewody Wielkopolskiego w wysokości 2.000.000 zł)</t>
  </si>
  <si>
    <t>Modernizacja ul.Majkowskiej wraz z przebudową skrzyżowania ul. Majkowskiej z al.Wojska Polskiego i połączeniem ulicy Majkowskiej z ulicą Stańczukowskiego z odwodnieniem i oświetleniem.</t>
  </si>
  <si>
    <t>Budowa ulicy obwodowej     na osiedlu "Dobrzec".</t>
  </si>
  <si>
    <t>2,1 km wraz    wykupem gruntu, odwodnieniem i oświetleniem.</t>
  </si>
  <si>
    <t>0,65 km i most 31,64 m</t>
  </si>
  <si>
    <t>zakupy inwestycyjne kserokopiarki, urządzenia telefonicz.</t>
  </si>
  <si>
    <t xml:space="preserve">Ul.Ciesielska -przebudowa kładki na obiekt stały, kanalizacja desz., nawierzchnia jezdni i chodników w ulicy Ciesielskiej i Pontonowej. </t>
  </si>
  <si>
    <t>Dotacja na inwestycje Związku Komunalnego Gmin "Czyste Miasto, Czysta Gmina"</t>
  </si>
  <si>
    <t>Przewid. wydatki od początku realizacji do końca 2001 r</t>
  </si>
  <si>
    <t>Wydatki do poniesienia</t>
  </si>
  <si>
    <t>2002</t>
  </si>
  <si>
    <t>2003</t>
  </si>
  <si>
    <t>2004</t>
  </si>
  <si>
    <t>po 2004r.</t>
  </si>
  <si>
    <t>Budowa kanalizacji w rejonie ul.Elektrycznej</t>
  </si>
  <si>
    <t>Rozdział 80110</t>
  </si>
  <si>
    <t>Budowa Gimnazjum Osiedle Dobrzec jednostka "Z"</t>
  </si>
  <si>
    <t>budynek dydaktyczny, sala sportowa, inne obiekty sportowe w tym boiska</t>
  </si>
  <si>
    <t>2002-2005</t>
  </si>
  <si>
    <t>Mieszkania komunalne</t>
  </si>
  <si>
    <t>Modernizacja hali lekkoatletycznej w Kaliszu ul.Łódzka 19</t>
  </si>
  <si>
    <t>2001r - 1458mb,                                   2002r - 1139mb,                      2003r - 2035mb</t>
  </si>
  <si>
    <t>Wykonanie docieplenia ścian, nowej nawierzchni, modernizacja instalacji elektrycznej</t>
  </si>
  <si>
    <t>2003-2004</t>
  </si>
  <si>
    <t>Modernizacja stadionu OSRiR w Kaliszu ul.Łódzka 19</t>
  </si>
  <si>
    <t>Wykonanie drenażu boiska, nawierzchni bieżni, trybun</t>
  </si>
  <si>
    <t>2003-2005</t>
  </si>
  <si>
    <t>Program podstawowy modernizacji kotłowni CR1 etap II  i  III etap</t>
  </si>
  <si>
    <t>Medyczne Studium Zawodowe i Zespół Sz.Budowlanych</t>
  </si>
  <si>
    <t>Budowa mostu w ul.Sportowej wraz z dojazdami</t>
  </si>
  <si>
    <t>26,6 m</t>
  </si>
  <si>
    <t>Parking   strategiczny  przy ul. Poznańskiej</t>
  </si>
  <si>
    <t>2002-2004</t>
  </si>
  <si>
    <t>2002-2003</t>
  </si>
  <si>
    <t>1995-2004</t>
  </si>
  <si>
    <t>Utworzenie ogrodu dydaktycznego w ramach ścieżki przyrodniczo-dydaktycznej  Kalisz-Majków-Warszówka (przewidywane dofinansowanie z GFOSiGW)</t>
  </si>
  <si>
    <t>2763 m2 wokół Kogutka, wzdł. Kanału Bernar.</t>
  </si>
  <si>
    <t>Zadania roczne</t>
  </si>
  <si>
    <t>zadania roczne</t>
  </si>
  <si>
    <t>1999-2001</t>
  </si>
  <si>
    <t>40 mieszkań</t>
  </si>
  <si>
    <t xml:space="preserve"> Dotacja na inwestycje Spółki Wodno - Ściekowej " Prosna "</t>
  </si>
  <si>
    <t>1998-2004</t>
  </si>
  <si>
    <t>SUMA ZADAŃ ROCZNYCH</t>
  </si>
  <si>
    <t>RÓŻNICA</t>
  </si>
  <si>
    <t>RAZEM</t>
  </si>
  <si>
    <t>WG.TABELI</t>
  </si>
  <si>
    <t>WG WPI</t>
  </si>
  <si>
    <t>SUMA ZADAŃ WIELOLETNICH i powyżej 500.000 zł</t>
  </si>
  <si>
    <t>Zadania roczne (zakup mieszkań)</t>
  </si>
  <si>
    <t>zadania roczne Miejska Stacja Sanitarno-Epidemiologiczna</t>
  </si>
  <si>
    <t>zadania roczne Zakupy inwestycyjne w przedszkolach</t>
  </si>
  <si>
    <t>zadanie roczne Budowa alejek w Kaliskim Parku Miejskim  I i IV etap  (przewidywane dofinansowanie z GFOSiGW)</t>
  </si>
  <si>
    <t xml:space="preserve">zadanie roczne Oświetlenie ulic i dróg   </t>
  </si>
  <si>
    <t>1998-2006</t>
  </si>
  <si>
    <t xml:space="preserve">1,4 km + 1 most na kanale Bernardyńskim, wraz z wykup. gruntu, odwodnie- niem i oświetleniem </t>
  </si>
  <si>
    <t>2 skrzyżowania; 1sygnali- zacja; 1,17km nawierzchni, 0,7km kanalizacji deszczo- wej, 34 pkt. świetlne,   2000m kabla</t>
  </si>
  <si>
    <t>stanowiska kamerowe,  studio obserwacyjne, budowa dróg transmi- syjnych, rejestracja obrazu</t>
  </si>
  <si>
    <t>6,9 km sieci,                                            6 przepompowni</t>
  </si>
  <si>
    <t>2,2 km sieci,                                                                         2 przepompownie</t>
  </si>
  <si>
    <t>I./  modernizacja urządzeń odpylających;                                       II./ modernizacja 2-ch kotłów WR-10 na kotły o ścianach szczelnych wraz z automat. ich pracy.</t>
  </si>
  <si>
    <t>1,3 km (jedna jezdnia),                                 2 obiekty mostowe  wraz z wykupem gruntu</t>
  </si>
  <si>
    <t>zakup - wymiana sprzętu                                       i oprogramow.</t>
  </si>
  <si>
    <t>wykup gruntu 48ha; budynek SUW z wyposaz., rozbud. ujęcia wody o 10 studni; rurociąg przesył. do ul. Południowej</t>
  </si>
  <si>
    <t>wymiana stolarki okiennej</t>
  </si>
  <si>
    <t>budowa szkoły z salą  gimnastyczną.</t>
  </si>
  <si>
    <t>budowa hali sportowej</t>
  </si>
  <si>
    <t>budowa kolektorów przerzutowych "Winiary"  i  "Główny"</t>
  </si>
  <si>
    <t>2004-2006</t>
  </si>
  <si>
    <t>Budowa przedłużenia Trasy Bursztynowej na odcinku od ul.Łódzkiej do ul.Warszawskiej</t>
  </si>
  <si>
    <t>jedna jezdnia 1,58 km</t>
  </si>
  <si>
    <t>2004-2005</t>
  </si>
  <si>
    <t>Obwałowanie rzeki Prosny od km 67+030 do km 68 +840 (udziały dla WZMiUW w Poznaniu)</t>
  </si>
  <si>
    <t>wał w rejonie Rajskowa o dł.1,81 wraz z rowem przywałowym i drogami dojazdowymi</t>
  </si>
  <si>
    <t>budowa dróg dojazdowych do hali sportowej, budowanej przez inwestora prywatnego</t>
  </si>
  <si>
    <t>Zespół Szkól Nr 11 ul.Budowlanych 2</t>
  </si>
  <si>
    <t xml:space="preserve">budowa sali gimnastycznej </t>
  </si>
  <si>
    <t xml:space="preserve">Modernizacja budynku Szkoły Podst. Nr 13 ul.Kordeckiego 34 z przystosowaniem do potrzeb Zespołu Szkolno Przedszkolnego </t>
  </si>
  <si>
    <t xml:space="preserve">Szkoła Podstawowa nr 15 ul.Wykopaliskowa 45 </t>
  </si>
  <si>
    <t xml:space="preserve">rozbudowa szkoły, budowa sali gimnastycznej, </t>
  </si>
  <si>
    <t>Modernizacja budynku przy ul.Kościuszki 1a</t>
  </si>
  <si>
    <t xml:space="preserve">Docieplenie budynku, elewacja,dobudowa klatki schodowej z dźwigiem, wymiana pokrycia dachowego, przebudowa złącza kablowego, wymiana stolarki na parterze i II piętrze </t>
  </si>
  <si>
    <t>Rozbudowa Centralnego Systemu Alarmowego miasta Kalisza</t>
  </si>
  <si>
    <t xml:space="preserve">likwidacja kotłowni węglowej, wykonanie węzła wraz z przyłączem </t>
  </si>
  <si>
    <t xml:space="preserve">likwidacja kotłowni węglowej, wykonanie kotłowni gazowej </t>
  </si>
  <si>
    <t xml:space="preserve">Zamiana kotłowni węglowej na węzeł cieplny w budynku MZBM przy al.Wolności 14 </t>
  </si>
  <si>
    <t xml:space="preserve">Zamiana kotłowni węglowej na gazową w budynku MZBM  przy ul.Żwirki i Wigury 7 </t>
  </si>
  <si>
    <t xml:space="preserve">Rozdział 85158 </t>
  </si>
  <si>
    <t>Zamiana kotłowni węglowej na gazową w budynku Ośrodka Rozwiązywania Problemów Alkoholowych przy ul.Warszawskiej 93</t>
  </si>
  <si>
    <t>Zakupy inwestycyjne dla Ośrodka Rozwiązywania Problemów Alkoholowych w Kaliszu</t>
  </si>
  <si>
    <t>zakup 2 komputerów, skanera, kserokopiarki,</t>
  </si>
  <si>
    <t xml:space="preserve"> </t>
  </si>
  <si>
    <t>obudowa żelbetowa ścianki Larsena                          rz.Prosna 2001r. 320mb,   2002r. 200mb; Krępica 2x220mb</t>
  </si>
  <si>
    <t xml:space="preserve">Zespół Szkół Nr 3 </t>
  </si>
  <si>
    <t>DZIAŁ 710</t>
  </si>
  <si>
    <t>Rozdział 71095</t>
  </si>
  <si>
    <t>Zakupy inwestycyjne dla Dziennego Ośrodka Rehabilitacyjno Wychowawczego "TULIPAN"</t>
  </si>
  <si>
    <t>zakup sprzętu komputerowego wraz z drukarką</t>
  </si>
  <si>
    <t xml:space="preserve">Zamiana kotłowni węglowej na olejową w Szkole Podstawowej Nr 6 wraz z przyłączem do Przedszkola Nr 20 przy ul.Chełmskiej  </t>
  </si>
  <si>
    <t>Rozdział 85319</t>
  </si>
  <si>
    <t xml:space="preserve">Zakupy inwestycyjne dla Miejskiego Ośrodka Pomocy Społecznej </t>
  </si>
  <si>
    <t>zakup sprzętu kompute- rowego, oprogramowania,  położenie światłowodu, okablowanie nowych pomieszczeń</t>
  </si>
  <si>
    <t>Oświetlenie ulic i dróg   w tym ul.Polna na odc.od ul.Skalmierzyckiej do ul.Budowlanych, ul.Romańska i ul.ul.Sudecka,Łysogórska, Izerska, Pienińska i Sokolnicka</t>
  </si>
  <si>
    <t xml:space="preserve">łącznie ca 2,74 km kabla i 90 pkt.świetlnych </t>
  </si>
  <si>
    <t>przebudowa portierni na recepcję</t>
  </si>
  <si>
    <t>wykonanie posadzek na II i III piętrze budynku o pow. 309m2</t>
  </si>
  <si>
    <t>Modernizacja stacji uzdatniania wody basenowej na krytej pływalni przy ul.Łódzkiej 29</t>
  </si>
  <si>
    <t>38 kompletów</t>
  </si>
  <si>
    <t>Wymiana armatury natryskowej w części basenowej i na zapleczu sportowym hali widowiskowo - sportowej przy ul.Łódzkiej 29</t>
  </si>
  <si>
    <t>Modernizacja oświetlenia hali widowiskowo-sportowej przy ul.Łódzkiej 29</t>
  </si>
  <si>
    <t>50 opraw nad płytą boiska, zmiana konstrukcji mocowania opraw, modernizacja rozdzielni oświetlenia regulowanego</t>
  </si>
  <si>
    <t>Budowa wałów przeciwpowodziowych w dzielnicy Piskorzewie - rz.Prosna prawy brzeg od kładki przy ul.Szewskiej do mostu ul.Stanczukowskiego; Krępica obustronnie na odcinku od ul.Sadowej do ul.Ogrodowej</t>
  </si>
  <si>
    <t>likwidacja kotłowni węglowej, wykonanie kotłowni gazowej wraz z instalacją c.o.</t>
  </si>
  <si>
    <t xml:space="preserve">Dotacja dla Miejskiego Zarządu Obiektów Służby Zdrowia </t>
  </si>
  <si>
    <t>Zamiana kotłowni węglowej na gazową w Szkole Podstawowej Nr 9 przy ul. Żwirki i Wigury 13</t>
  </si>
  <si>
    <t xml:space="preserve">likwidacja kotłowni węglowej, budowa kotłowni gazowej </t>
  </si>
  <si>
    <t>wprowadzenie  "Systemu zarządzania obiegiem dokumentów"</t>
  </si>
  <si>
    <t xml:space="preserve">Zakup przenośnej estrady </t>
  </si>
  <si>
    <t>przenośna konstrukcja o powierzchni ca 100m2</t>
  </si>
  <si>
    <t>Rozdział 92116</t>
  </si>
  <si>
    <t>Zakupy inwestcyjne dla Biblioteki Głównej przy ul. Legionów 66</t>
  </si>
  <si>
    <t>zakup sprzętu komputerowego</t>
  </si>
  <si>
    <t>1707 m2     teren wokół "Kogutka"</t>
  </si>
  <si>
    <t>Budowa alejek w Kaliskim Parku Miejskim  (przewidywane dofinansowanie z GFOSiGW w wys. 30% czyli 60.500 zł)</t>
  </si>
  <si>
    <t>likwidacja kotłowni węglowej, budowana kotłowni gazowej,  wykonanie przyłącza i instalacje wewnętrzne</t>
  </si>
  <si>
    <r>
      <t xml:space="preserve">SUMA ZADAŃ ROCZNYCH </t>
    </r>
    <r>
      <rPr>
        <b/>
        <sz val="13"/>
        <rFont val="Arial CE"/>
        <family val="2"/>
      </rPr>
      <t>2002r.</t>
    </r>
  </si>
  <si>
    <r>
      <t>SUMA ZADAŃ WIELOLETNICH i pow. 500.000zł na</t>
    </r>
    <r>
      <rPr>
        <b/>
        <sz val="13"/>
        <rFont val="Arial CE"/>
        <family val="2"/>
      </rPr>
      <t xml:space="preserve"> 2002r</t>
    </r>
  </si>
  <si>
    <t>zakup 3 syren alarmowych (1 syrena rocznie)</t>
  </si>
  <si>
    <t>budowa boisk sportowych o pow. 1134m2</t>
  </si>
  <si>
    <t>Szkoła Podstawowa nr 1ul.3 Maja 16</t>
  </si>
  <si>
    <t xml:space="preserve">wymiana rur O 100 do 200 o łącznej długości 330mb </t>
  </si>
  <si>
    <t>wykonanie drenażu boiska, nawierzchni bieżni, trybun</t>
  </si>
  <si>
    <t>wykonanie docieplenia ścian, nowej nawierzchni, modernizacja instalacji elektrycznej</t>
  </si>
  <si>
    <t xml:space="preserve">zakup instrumentów i sprzętu nagłaśniającego </t>
  </si>
  <si>
    <t>Udziały dla Kaliskiego Towarzystwa Budownictwa Społecznego.</t>
  </si>
  <si>
    <t>budowa 2 zewnętrznych dźwigów osob.w budynku przy ul.Śródmiejskiej 34</t>
  </si>
  <si>
    <t>Budowa sieci strukturalnej w budynku przy ul.Kościuszki 1a</t>
  </si>
  <si>
    <t>budowa sieci na parterze i II piętrze budynku</t>
  </si>
  <si>
    <t>25.05.2001</t>
  </si>
  <si>
    <t>2004-2007</t>
  </si>
  <si>
    <t>2000-2006</t>
  </si>
  <si>
    <t>2003-2006</t>
  </si>
  <si>
    <t>Budowa infrastruktury technicznej, na nowych i istniejących osiedlach mieszkaniowych, w tym m.in. na osiedlach "Dobrzec" i "Celtycka-Słowiańska", budowa sieci wodociągowych na osiedlu "Chmielnik" i w Trasie Bursztynowej</t>
  </si>
  <si>
    <t>Zespół Sz.Budowlanych</t>
  </si>
  <si>
    <t>ZESTAWIENIE ZADAŃ ROCZNYCH</t>
  </si>
  <si>
    <t>0,75 km wraz z koniecznym zakupem gruntu, odwodnieniem i oświetleniem</t>
  </si>
  <si>
    <t>obudowa żelbetowa ścianki Larsena                          rz.Prosna  200mb; Krępica 2x220mb</t>
  </si>
  <si>
    <t>2001r.- 1458 mb,                    2002r - 1059mb,                                   2003r - 2954mb,                      2004r - 723mb                    2005r - 1625 mb</t>
  </si>
  <si>
    <t>budowa szkoły z salą  gimnastyczną, boiskami sportowymi i zagospoda- rowaniem terenu</t>
  </si>
  <si>
    <t>budowa sali gimnastycznej, boisk sportowych i zagospodarowanie terenu</t>
  </si>
  <si>
    <t>roboty budowlano - modernizacyjne</t>
  </si>
  <si>
    <t>I./  modernizacja urządzeń odpylających;                                       II./ modernizacja 2-ch kotłów WR-10 na kotły w ścianach szczelnych wraz z automatyzacjąich pracy.</t>
  </si>
  <si>
    <t>l.p.</t>
  </si>
  <si>
    <t>Dział, Rodzaj, Nazwa zadania</t>
  </si>
  <si>
    <t>Zakres  rzeczowy</t>
  </si>
  <si>
    <t>Przewidywan wydatki od początku realizacji do końca 2001 r.</t>
  </si>
  <si>
    <t>Przewidywany termin realizacji</t>
  </si>
  <si>
    <t>prace zabezpieczająco - remontowe przy Domu Muzyka w Kaliszu Aleja Wolności 2</t>
  </si>
  <si>
    <t xml:space="preserve">Budowa ul. Nędzerzewskiej </t>
  </si>
  <si>
    <t>światła trójfazowe z przyciskiem dla pieszych</t>
  </si>
  <si>
    <t>Budowa ul. Lubelskiej na odcinku od drogi na Szałe do ul. Chełmskiej</t>
  </si>
  <si>
    <t>Budowa ul. Chełmskiej</t>
  </si>
  <si>
    <t>Budowa ul. Gajowej na odcinku od ul. Chełmskiej do ul. Chocimskiej</t>
  </si>
  <si>
    <t>Budowa ul. Będzińskiej na odcinku od ul. Chocimskiej do ul. Połanieckiej</t>
  </si>
  <si>
    <t>Połączenie między ul. Leśną i Sandomierską</t>
  </si>
  <si>
    <t>Osiedle Winiary</t>
  </si>
  <si>
    <t>Chodnik pomiędzy ul. Zgodną 2-4, a ul. Lipową</t>
  </si>
  <si>
    <t>Poszerzenie dojazdu do budynku Ostrowska 39 - od strony Polnej 34 i 36</t>
  </si>
  <si>
    <t>ul.Skalmierzycka 10</t>
  </si>
  <si>
    <t>Budowa chodnika  między ul. Handlową, a Skalmierzycką ( obok przychodni )</t>
  </si>
  <si>
    <t>Parking ul. Ostrowska</t>
  </si>
  <si>
    <t>światła trójfazowe</t>
  </si>
  <si>
    <t>Ul. Kąpie i Piekart</t>
  </si>
  <si>
    <t xml:space="preserve">Sołectwo Dobrzec </t>
  </si>
  <si>
    <t>doświetlenie ulic</t>
  </si>
  <si>
    <t>ul. Torowa</t>
  </si>
  <si>
    <t>ul. Sudecka</t>
  </si>
  <si>
    <t>budowa nawierzchni wraz z odwodnieniem i oświetleniem</t>
  </si>
  <si>
    <t>Budowa sygnalizacji świetlnej na skrzyżowaniu Polna - Skalmierzycka lub Ronda</t>
  </si>
  <si>
    <t>Budowa Ronda na skrzyżowaniu ul. Tatrzańskiej i Karpackiej</t>
  </si>
  <si>
    <t>budowa ronda</t>
  </si>
  <si>
    <t>Przebudowa skrzyżowania ul. Dworcowej z Obozową i Torową</t>
  </si>
  <si>
    <t>dobudowa jednego pasa dla samochodów skręcających z ul. Dworcowej w Torową</t>
  </si>
  <si>
    <t>Ul. Toporowa</t>
  </si>
  <si>
    <t>Budowa sieci cieplnych na osiedlu Piwonice</t>
  </si>
  <si>
    <t>Budowa ul. Słowiańskiej na Osiedlu Piwonice</t>
  </si>
  <si>
    <t>Utwardzenie ul. Łowieckiej</t>
  </si>
  <si>
    <t>Budowa dróg na osiedlu Rajsków (ul. Rajskowska, Saperska, Ciesielska wraz z mostem do wyjazdu do Łódzkiej</t>
  </si>
  <si>
    <t>ul. Piotra Sulisławskiego kol. Sulisławice</t>
  </si>
  <si>
    <t>Budowa ul. Granicznej w sąsiedztwie Osiedla Zielone Łąki</t>
  </si>
  <si>
    <t>Budowa ulicy łączącej ulicę Obwodową z bud. 38,40 32A,26, 28, 34, 34A, 34B,</t>
  </si>
  <si>
    <t>Budowa ul. Brzoskwiniowej na Osiedlu Ogrody</t>
  </si>
  <si>
    <t>Wał Staromiejski od kina do ul. Bankowej</t>
  </si>
  <si>
    <t>Wykonaie barierek od ul. Kredytowej do Bankowej</t>
  </si>
  <si>
    <t>Wał Staromiejski od Złotego Rogu do ul. Bankowej</t>
  </si>
  <si>
    <t>Przełożenie chodnika od ul. Bankowej do ul. Częstochowskiej</t>
  </si>
  <si>
    <t>Remont ul. Górna, Strzelecka, Dąbrowskiego</t>
  </si>
  <si>
    <t>Budowa ul Wyspiańskiego na osiedlu Majków</t>
  </si>
  <si>
    <t>2002 - 2004</t>
  </si>
  <si>
    <t>Budowa sali gimnastycznej przy Szkole Podstawowej nr 21 w Szczypiornie</t>
  </si>
  <si>
    <t>sala sportowa o wymiarach 36 x 24 m</t>
  </si>
  <si>
    <t>Utwardzenie nawierzchni ul. Piechurów, 25 Dywizji i Gościnnej</t>
  </si>
  <si>
    <t xml:space="preserve">utwardzenie, wyrównanie </t>
  </si>
  <si>
    <t>Budowa kanalizacji na Osiedlu Szczypiorno</t>
  </si>
  <si>
    <t>2002 - 2006</t>
  </si>
  <si>
    <t>Adaptacja budynku przy ul. Stawiszyńskiej 20</t>
  </si>
  <si>
    <t>Budowa kanalizacji deszczowej w ul. Wioślarskiej na odcinku od ul. Parkowej do B. Pobożnego</t>
  </si>
  <si>
    <t>Budowa chodnika w ul. Serbinowskiej od ul. Górnośląskiej do Młynarskiej</t>
  </si>
  <si>
    <t>Wykup terenu pod plac zabaw ul. Miła II</t>
  </si>
  <si>
    <t>teren prywatny</t>
  </si>
  <si>
    <t>teren KSM</t>
  </si>
  <si>
    <t>zakres trasy Bursztyn.</t>
  </si>
  <si>
    <t>250 m</t>
  </si>
  <si>
    <t>naprawa barierek 550 m</t>
  </si>
  <si>
    <t>realizacja w br.</t>
  </si>
  <si>
    <t>w planie Zawodzia</t>
  </si>
  <si>
    <t>zadanie EC Piwonice</t>
  </si>
  <si>
    <t>budowa sieci w oparciu o EC  Piwonice 2650 m</t>
  </si>
  <si>
    <t>budowa nawierzchni 1000m2 i chodnik 300 m2 wraz z odwodnieniem</t>
  </si>
  <si>
    <t>budowa nawierzchni  1500 m2 wraz z odwodnieniem i oświetleniem</t>
  </si>
  <si>
    <t>budowa nawierzchni 400 m2 wraz z odwodnieniem i oświetleniem</t>
  </si>
  <si>
    <t>ulepszenie nawierzchni 2285 m2 i chodnika 1425 m2 budowa odwodnienia</t>
  </si>
  <si>
    <t>teren KSM obecnie nawierzchnia betonowa</t>
  </si>
  <si>
    <t>wykonanie chodnika 80 m2</t>
  </si>
  <si>
    <t>przedłużenie parkingu 220m2 w ciągu ul. Ostrowskiej od bud. 39 do ul. Polnej</t>
  </si>
  <si>
    <t>wykonanie chodnika 110 m2</t>
  </si>
  <si>
    <t>budowa dojazdu 230 m2</t>
  </si>
  <si>
    <t>budowa nawierzchni 1450 m2 i chodnika 870 m2 wraz z odwodnieniem i oświetleniem</t>
  </si>
  <si>
    <t>budowa nawierzchni 13.500 m2 i chodnika 3375 m2 wraz z odwodnieniem i oświetleniem</t>
  </si>
  <si>
    <t>nawiezienie na istniejącą drogę gruntową lub ułożenie płyt drogowych 2790 m2</t>
  </si>
  <si>
    <t>utwardzenie, wyrównanie pow. 8580 m2 i założenie oświetlenia</t>
  </si>
  <si>
    <t>utwardzenie placu 300m2 za budynkiem i budowa szaletu w budynku byłej portierni</t>
  </si>
  <si>
    <t>winny to samodzielnie zrealizować firmy tam się znajdujące lub przy udziale miasta</t>
  </si>
  <si>
    <t>Modernizacja ciągu pieszego wzdłuż Prosny na odcinku od ul.Wydarte do ul.Stanczukowskiego</t>
  </si>
  <si>
    <t>250m</t>
  </si>
  <si>
    <t xml:space="preserve">Obniżenie podjazdu w ulicy </t>
  </si>
  <si>
    <t>budowa nawierzchni 9092,0 m2 i chodnik 461,0 m2 wraz z odwodnieniem i oświetleniem</t>
  </si>
  <si>
    <t>zakres ulicy Stańczukowskiego</t>
  </si>
  <si>
    <t>130,0 m z jezdnią i chodnikiem</t>
  </si>
  <si>
    <t>wniosek do realizacji w ramach wspólnej inwestycji KSM, Dobrzec, Murbet</t>
  </si>
  <si>
    <t>budowa nawierzchni 720,0 m2 i chodnik 360,0 m2 wraz z odwodnieniem i oświetleniem</t>
  </si>
  <si>
    <t>przełożenie trylinki 750,0 m2</t>
  </si>
  <si>
    <t>425,0 m2</t>
  </si>
  <si>
    <t>częściowa realizacja w br.</t>
  </si>
  <si>
    <t>320,0 m</t>
  </si>
  <si>
    <t>ujęto w WPI</t>
  </si>
  <si>
    <t>naprawiono nawierzchnię w br.</t>
  </si>
  <si>
    <t>rozpoczęcie w br.</t>
  </si>
  <si>
    <t xml:space="preserve">teren Wielk. Zarządu Melioracji i Urządzeń Wodnych </t>
  </si>
  <si>
    <t>Modernizacja  sieci  cieplnych na osiedlu Asnyka, XXV lecia, Kaliniec i Widok; budowa przyłączy</t>
  </si>
  <si>
    <t>Zakup średniego samochodu ratowniczo-gaśniczego dla Komendy Miejskiej PSPoż.</t>
  </si>
  <si>
    <t>Modernizacja strzelnic pneumatycznych i małokalibrowych w Z.Sz.Zaw. Nr 1, Z.Sz.Zaw. Nr2 i II L.O.</t>
  </si>
  <si>
    <t xml:space="preserve">zakupy transporterów tarcz, broni,  urządzenie ruchomej tarczy </t>
  </si>
  <si>
    <t>Przedłużenie kanału deszczowego w ul.Leśnej</t>
  </si>
  <si>
    <t>Elewacja Ratusza</t>
  </si>
  <si>
    <t xml:space="preserve">samochód z wyposażeniem do działań w trudnych warunkach terenowych </t>
  </si>
  <si>
    <t>WZKiSO zakłada dofinansowanie z Komendy Woj.Straży Poż i  WFOŚiGW w wysokości 350.000zł</t>
  </si>
  <si>
    <t>Dotacja dla SWŚ PROSNA</t>
  </si>
  <si>
    <t>Dotacja dla Związku Komunalnego Czyste Miasto Czysta Gmina</t>
  </si>
  <si>
    <t>po 2004</t>
  </si>
  <si>
    <t>Rozbudowa boisk sportowych w Zespole Szkół nr 5 przy ul.Robotniczej (od 2003r.)</t>
  </si>
  <si>
    <t>Modernizacja systemu grzewczego w Bibliotece Głównej ul.Legionów 66</t>
  </si>
  <si>
    <t>zamiana kotłowni węglowej na gazową (lub węzeł cieplny)</t>
  </si>
  <si>
    <t>ca 2.240m2</t>
  </si>
  <si>
    <t>Wymiana izolacji ciepłochronnej nadziemnego odcinka magistralnej sieci ciepłowniczej RONDO-SZPITAL</t>
  </si>
  <si>
    <t>562m</t>
  </si>
  <si>
    <t>Modernizacja ul.Skarszewskiej</t>
  </si>
  <si>
    <t>częściowa wymiana tynków w dolnej części obiektu</t>
  </si>
  <si>
    <t>Modernizacja budynku przy ul.Kościuszki 1A</t>
  </si>
  <si>
    <t>adaptacja pomieszczeń po MOPS ????</t>
  </si>
  <si>
    <t>budowa nawierzchni 820 m2 i chodnika 63 m2 wraz z odwodnieniem</t>
  </si>
  <si>
    <t>przystosowanie dla potrzeb stołówki Caritas</t>
  </si>
  <si>
    <t xml:space="preserve">roboty budowlane do wykonania we własnym zakresie przez wnioskodawcę LOK Klub Strzelnictwa "Bursztyn" </t>
  </si>
  <si>
    <t>Budowa ul. Kruszwickiej</t>
  </si>
  <si>
    <t>likwidacja kotłowni węglowej, budowa kotłowni olejowej,  wykonanie przyłącza i instalacji wewnętrznych</t>
  </si>
  <si>
    <t>wykonanie 1500 m nawierzchni wraz z oświetleniem                                                    (20 pkt. świetlnych)</t>
  </si>
  <si>
    <t>Budowa sygnalizacji świetlnej na skrzyżowaniu ul. Łódzkiej i Nędzerzewskiej</t>
  </si>
  <si>
    <t>Utwardzenie nawierzchni 18.750m2 od ul. Maciejkowej do końca zabudowy</t>
  </si>
  <si>
    <t xml:space="preserve">wykonanie posadzek o pow. 309m2 na II i III piętrze budynku </t>
  </si>
  <si>
    <t>I etap budowy sieci kanalizacji sanitarnej (3862 m) i kanalizacji deszczowej (3590 m) z włączeniem do ul. Częstochowskiej m.in. w ul. Prastara, Antyczna, Wykopaliskowa, Galla Anonima, Tacyta, Gajusza</t>
  </si>
  <si>
    <t>Budowa kanalizacji  na Osiedlu Piwonice</t>
  </si>
  <si>
    <t>w planie uzbrojenia terenów rozp. w 2001 r.</t>
  </si>
  <si>
    <t>O 200 o dług. 600 m</t>
  </si>
  <si>
    <t>O 90- 2643 m; O 110- 775 m; O 169- 12 m; O 200-11250m; O 250 - 603 m</t>
  </si>
  <si>
    <t>budowa ciągów pieszych o pow. 1000 m2</t>
  </si>
  <si>
    <t>0,7 km kanalizacji,    1,3 km nawierzchni z chodnikami oraz z wykupem gruntu</t>
  </si>
  <si>
    <t>budowa nawierzchni 2100m2 i chodnika 1050m2 wraz z odwodnieniem i oświetleniem</t>
  </si>
  <si>
    <t>Zakupy inwestycyjne dla Biblioteki Głównej przy ul. Legionów 66</t>
  </si>
  <si>
    <t>Dotacja dla Filharmonii Kaliskiej</t>
  </si>
  <si>
    <t>1000m  O 500</t>
  </si>
  <si>
    <t>Przebudowa wylotu kanalizacji deszczowej w ul.Wiejskiej wraz z umocnieniem skarp Krępicy</t>
  </si>
  <si>
    <t>zmiana położenia wylotu, umocnienie skarp na dł. ca 12m</t>
  </si>
  <si>
    <t>Odwodnienie terenów osiedla Winiary</t>
  </si>
  <si>
    <t>budowa odwodnienia w rejonie ulic Łomżyńskiej,  Fromborskiej, Gajowej, Tuszyńskiej i innych</t>
  </si>
  <si>
    <t xml:space="preserve">Zakupy inwestycyjne Komendy Miejskiej Policji </t>
  </si>
  <si>
    <t xml:space="preserve">radiostacje do pojazdów służbowych, samochód typu furgon, sprzęt policyjny </t>
  </si>
  <si>
    <t>180.000</t>
  </si>
  <si>
    <t>do planu oświetleń</t>
  </si>
  <si>
    <t>w ogólnym planie WPI</t>
  </si>
  <si>
    <t>do wydatków bieżących</t>
  </si>
  <si>
    <t>zakres 2002r.-  alejka od  KTW  do Kościoła WNMP o powierzchni  ca 1000m2</t>
  </si>
  <si>
    <t>ułożenie nawierzchni na dł ca 900 mb</t>
  </si>
  <si>
    <t xml:space="preserve">Modernizacja ul.Babina </t>
  </si>
  <si>
    <t>Budowa kanalizacji w ul.Babina</t>
  </si>
  <si>
    <t>rozdział kanalizacji ogólnospławnej na kanalizację sanitarną i deszczową na długości ca 900 mb</t>
  </si>
  <si>
    <t>obudowa żelbetowa ścianki Larsena rz.Prosna  200mb</t>
  </si>
  <si>
    <t xml:space="preserve">Budowa wałów przeciwpowodziowych w dzielnicy Piskorzewie - rz.Prosna prawy brzeg od kładki przy ul.Szewskiej do mostu ul.Stanczukowskiego; </t>
  </si>
  <si>
    <t>inwestycje realizowane przy partycypacji inwestorów w wysokości 25% tj. 30.000 zł</t>
  </si>
  <si>
    <t>Inwestycje ciepłownicze realizowane zgodnie z przepisami dotyczącymi warunków przyłączeniowych do istniejącej sieci cieplnej.</t>
  </si>
  <si>
    <t>Zamiana kotłowni węglowej na olejową w Szkole Podstawowej Nr 6 wraz z przyłączem do Przedszkola Nr 20 przy ul.Chełmskiej w tym zakładana dotacja w wysokości 75.000,- zł</t>
  </si>
  <si>
    <t>Zamiana kotłowni węglowej na gazową w Szkole Podstawowej Nr 9 przy ul. Żwirki i Wigury 13 w tym zakładana dotacja w wysokości 65.000,- zł</t>
  </si>
  <si>
    <t xml:space="preserve">Wzmocnienie ulic o nawierzchni gruntowej lub gruntowo - żużlowych na osiedlach mieszkaniowych </t>
  </si>
  <si>
    <t>Budowa kanalizacji w rejonie ul.Elektrycznej w tym 200.000,- dofinansowania Pratt &amp; Whitney Kalisz</t>
  </si>
  <si>
    <t>Oświetlenie ulic i dróg   w tym ul.Polna na odc.od ul.Skalmierzyckiej do ul.Budowlanych, ul.Romańska i ul.ul.Sudecka,Łysogórska, Izerska, Pienińska i Sokolnicka, Sołectwo Dobrzec</t>
  </si>
  <si>
    <t xml:space="preserve">Inwestycje realizowane w ramach społecznych inicjatyw inwestycyjnych.  Założono    udział środków ludności w wysokości - ca 40% tj. 280.000,- zł          </t>
  </si>
  <si>
    <t>Budowa infrastruktury technicznej, na nowych i istniejących osiedlach mieszkaniowych, w tym m.in. na osiedlach "Dobrzec" i "Celtycka-Słowiańska", budowa kanalizacji w Rajskowie i wodociągu w Trasie Bursztynowej</t>
  </si>
  <si>
    <t>Modernizacja basenu przy ul.Łódzkiej 29</t>
  </si>
  <si>
    <t>modernizacja stacji uzdatniania wody - wymiana rur O 100 do 200 o łącznej długości 330mb; armatura</t>
  </si>
  <si>
    <t>DZIAŁ  854</t>
  </si>
  <si>
    <t>Rozdział 85154</t>
  </si>
  <si>
    <t>DZIAŁ  851</t>
  </si>
  <si>
    <t>Stołówka "Caritas" dla mieszkańców Kalisza</t>
  </si>
  <si>
    <t>Inwestycje ciepłownicze realizowane zgodnie z pzrepisami dotyczącymi warunków pzryłączeniowych do istniejącej sieci cieplnej</t>
  </si>
  <si>
    <t>przyłącza cieplne</t>
  </si>
  <si>
    <t>Stołowka Caritas dla mieszkańców Kalisza</t>
  </si>
  <si>
    <t>alejka od  KTW  do Kościoła WNMP o powierzchni  ca 1000m2</t>
  </si>
  <si>
    <t xml:space="preserve">Inwestycje realizowane w ramach społecznych inicjatyw inwestycyjnych.  Założono    udział środków ludności w wysokości - ca 40%           </t>
  </si>
  <si>
    <t>obudowa żelbetowa ścianki Larsena                          rz.Prosna  200mb</t>
  </si>
  <si>
    <t xml:space="preserve">stacja uzdatniania wody- wymiana rur O 100 do 200 o łącznej długości 330mb; armatura </t>
  </si>
  <si>
    <t>Wykonanie barierek od ul.Kredytowej do Bankowej</t>
  </si>
  <si>
    <t xml:space="preserve">250m </t>
  </si>
  <si>
    <t>Naprawa barierek na Wale Staromiejskim od Złotego Rogu do Bankowej</t>
  </si>
  <si>
    <t>65000</t>
  </si>
  <si>
    <t xml:space="preserve">Modernizacja budynku Straży Miejskiej w Kaliszu </t>
  </si>
  <si>
    <t xml:space="preserve">Miejskie i Powiatowe Centrum Zarządzania Kryzysowego - wspólne przedsięwzięcie z Powiatem </t>
  </si>
  <si>
    <t>Budowa alejek w Kaliskim Parku Miejskim  (przewidywane dofinansowanie z GFOSiGW w wys. 60.000 zł)</t>
  </si>
  <si>
    <t>Wydatki z budżetu Miasta na prawach powiatu w 2002r.</t>
  </si>
  <si>
    <t>OGÓŁEM</t>
  </si>
  <si>
    <t>w tym</t>
  </si>
  <si>
    <t>Miasto</t>
  </si>
  <si>
    <t>inwestycje</t>
  </si>
  <si>
    <t>dotacje i udziały</t>
  </si>
  <si>
    <t>powiat</t>
  </si>
  <si>
    <t>Przewid termin realizacji</t>
  </si>
  <si>
    <t xml:space="preserve">Rozdział 70021 </t>
  </si>
  <si>
    <t xml:space="preserve">Remont i modernizacja siedziby Komendy Miejska Państwowej Straży Pożarnej w Kaliszu </t>
  </si>
  <si>
    <t xml:space="preserve">roboty w budynku przy ul.Nowy Świat 42/44  (zadanie z zakresu administracji rządowej) </t>
  </si>
  <si>
    <t>Budowa Trasy Stanczukowskiego z mostem na Kanale Bernardyńskim i włączeniem ul.Majkowskiej do drogi krajowej nr 25</t>
  </si>
  <si>
    <t>Przebudowa skrzyżowania ul.Poznańskiej z al.Wojska Polskiego</t>
  </si>
  <si>
    <t xml:space="preserve">Budowa wałów przeciwpowo- dziowych w dzielnicy Piskorzewie - rz.Prosna prawy brzeg od kładki przy ul.Szewskiej do mostu ul.Stanczukowskiego; </t>
  </si>
  <si>
    <t>1999-2004</t>
  </si>
  <si>
    <t>Inwestycje ciepłownicze realizowane zgodnie z przepisami dotyczącymi warunków przyłączeniowych do istniejącej sieci cieplnej</t>
  </si>
  <si>
    <t>przyłącza do miejskiej sieci cieplnej</t>
  </si>
  <si>
    <t xml:space="preserve">1,4 km, 2 skrzyżowania, 1,17 km nawierzchni, most na Kanale Bernardyńskim, sygnalizacja (wraz z wykup. gruntu, odwodnieniem i oświetleniem) </t>
  </si>
  <si>
    <t>Poszerzenie pasa jezdni na prawoskręcie w Aleję Wojska Polskiego wraz z przebudową chodnika</t>
  </si>
  <si>
    <t>zakup - wymiana sprzętu                                       i oprogramowania</t>
  </si>
  <si>
    <t>modernizacja pomieszczeń na kuchnię i stołówkę</t>
  </si>
  <si>
    <t>550 m</t>
  </si>
  <si>
    <t>Modernizacja krytej pływalni  przy ul.Łódzkiej 29</t>
  </si>
  <si>
    <t xml:space="preserve">wymiana rur O 100 do O 200 o łącznej długości 330mb w stacji uzdatniania wody i armatury w  umywalniach obiektu </t>
  </si>
  <si>
    <t>Oświetlenie ulic i dróg   w tym ul.Polna na odc.od ul.Skalmierzyckiej do ul.Budowlanych, ul.Romańska i ul.ul.Sudecka,Łysogórska, Izerska, Pienińska i Sokolnicka i sołectwie Dobrzec</t>
  </si>
  <si>
    <t>Budowa infrastruktury technicznej, na nowych i istniejących osiedlach mieszkaniowych, w tym m.in. na osiedlach "Dobrzec" i "Prastare-Antyczne", budowa kanalizacji w Rajskowie i wodociągu w Trasie Bursztynowej</t>
  </si>
  <si>
    <t xml:space="preserve">Miejski Ośrodek Pomocy Społecznej </t>
  </si>
  <si>
    <t>Remont w Szkole Podstawowej nr 13 oraz budowa sali gimnastycznej</t>
  </si>
  <si>
    <t>wymiana stolarki okiennej i sala gimnastyczna</t>
  </si>
  <si>
    <t>Remont Wału Piastowskiego od strony Zawodzia</t>
  </si>
  <si>
    <t>Dotacja na inwestycje Związku Komunalnego Gmin "Czyste Miasto Czysta Gmina"</t>
  </si>
  <si>
    <t>Urząd Miejski w Kaliszu</t>
  </si>
  <si>
    <t>zakupy inwestycyjne - wyposażenie techniczne</t>
  </si>
  <si>
    <t xml:space="preserve">Zespół Szkół Nr 11 przy ul.Budowlanych </t>
  </si>
  <si>
    <t>budowa sali  gimnastycznej</t>
  </si>
  <si>
    <t>Oświetlenie ulic i dróg   w tym ul.Polna na odc.od ul.Skalmierzyckiej do ul.Budowlanych, ul.Romańska i na istniejących osiedlach mieszkaniowych</t>
  </si>
  <si>
    <t>Dostosowanie dróg na osiedlu "Winiary" do komunikacji miejskiej</t>
  </si>
  <si>
    <t>Rozdział 80102</t>
  </si>
  <si>
    <t>Modernizacja ul. Korczak - I etap (od ul.Stanczukowskiego do ul.ul.Poznańskiej i Ptasiej)</t>
  </si>
  <si>
    <t xml:space="preserve">0,75 km wraz z koniecznym dokupem gruntu, odwodnieniem i oświetleniem </t>
  </si>
  <si>
    <t>likwidacja kotłowni węglowej,   wykonanie przyłącza i instalacje wewnętrzne</t>
  </si>
  <si>
    <t xml:space="preserve">Zamiana kotłowni węglowej na ekologiczną w Szkole Podstawowej Nr 6 wraz z przyłączem do Przedszkola Nr 20 przy ul.Chełmskiej  </t>
  </si>
  <si>
    <t>Sieci wod-kan,  kanalizacja deszczowa.</t>
  </si>
  <si>
    <t>Wydział realizujący zadanie</t>
  </si>
  <si>
    <t>WRI</t>
  </si>
  <si>
    <t>ZDM</t>
  </si>
  <si>
    <t>WGM</t>
  </si>
  <si>
    <t>WAG</t>
  </si>
  <si>
    <t>WO</t>
  </si>
  <si>
    <t>Straż Miejska</t>
  </si>
  <si>
    <t>WOŚiR</t>
  </si>
  <si>
    <t xml:space="preserve"> KM PSP</t>
  </si>
  <si>
    <t>WGM 280.000                                                             WOŚiR 120.000</t>
  </si>
  <si>
    <t>Pełnomocnik Prezydenta Dyrektor OSRiR</t>
  </si>
  <si>
    <t xml:space="preserve">Zamiana kotłowni węglowej na gazową w Szkole Podstawowej Nr 6 wraz z przyłączem do Przedszkola Nr 20 przy ul.Chełmskiej  </t>
  </si>
  <si>
    <t>Budowa gimnazjum na osiedlu Dobrzec</t>
  </si>
  <si>
    <t>Rozdział 85333</t>
  </si>
  <si>
    <t>Monitoring wizyjny siedziby Powiatowego Urzędu Pracy</t>
  </si>
  <si>
    <t>Zakup samochodu gaśniczego dla Komendy Miejskiej Państwowej Straży Pożarnej</t>
  </si>
  <si>
    <t>I./  modernizacja urządzeń odpylających;                                       II./ modernizacja 2-ch kotłów WR-10 na kotły w ścianach szczelnych wraz z automatyzacją ich pracy.</t>
  </si>
  <si>
    <t>likwidacja kotłowni węglowej,   wykonanie przyłącza i instalacji wewnętrznych</t>
  </si>
  <si>
    <t>Stołówka Caritas dla mieszkańców Kalisza</t>
  </si>
  <si>
    <t>założenie systemu monitorującego</t>
  </si>
  <si>
    <t>Zespól Szkól Nr 11 przy ul.Budowlanych - budowa sali gimnastycznej</t>
  </si>
  <si>
    <t>sala gimnastyczna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</si>
</sst>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#,##0;"/>
    <numFmt numFmtId="165" formatCode="_(&quot;$&quot;* #,##0.00_);_(&quot;$&quot;* \(#,##0.00\);_(&quot;$&quot;* &quot;-&quot;??_);_(@_)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* #,##0.00_);_(* \(#,##0.00\);_(* &quot;-&quot;??_);_(@_)"/>
    <numFmt numFmtId="173" formatCode="0.00_ ;[Red]\-0.00\ "/>
    <numFmt numFmtId="174" formatCode="0.00_ ;\-0.00\ "/>
    <numFmt numFmtId="175" formatCode="#,##0_ ;\-#,##0\ "/>
    <numFmt numFmtId="176" formatCode="#,##0_ ;[Red]\-#,##0\ "/>
    <numFmt numFmtId="177" formatCode="0.0"/>
  </numFmts>
  <fonts count="30">
    <font>
      <sz val="10"/>
      <name val="Arial CE"/>
      <family val="0"/>
    </font>
    <font>
      <b/>
      <sz val="16"/>
      <name val="Arial"/>
      <family val="2"/>
    </font>
    <font>
      <b/>
      <sz val="14"/>
      <name val="Arial"/>
      <family val="0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0"/>
    </font>
    <font>
      <i/>
      <sz val="10"/>
      <name val="Arial CE"/>
      <family val="2"/>
    </font>
    <font>
      <b/>
      <sz val="10"/>
      <name val="Arial CE"/>
      <family val="0"/>
    </font>
    <font>
      <b/>
      <sz val="20"/>
      <name val="Arial CE"/>
      <family val="2"/>
    </font>
    <font>
      <sz val="9"/>
      <name val="Arial CE"/>
      <family val="2"/>
    </font>
    <font>
      <b/>
      <sz val="11"/>
      <color indexed="8"/>
      <name val="Arial CE"/>
      <family val="2"/>
    </font>
    <font>
      <b/>
      <sz val="9"/>
      <name val="Arial CE"/>
      <family val="2"/>
    </font>
    <font>
      <i/>
      <sz val="9"/>
      <name val="Arial CE"/>
      <family val="2"/>
    </font>
    <font>
      <b/>
      <i/>
      <sz val="10"/>
      <name val="Arial CE"/>
      <family val="2"/>
    </font>
    <font>
      <sz val="10"/>
      <color indexed="8"/>
      <name val="Arial CE"/>
      <family val="2"/>
    </font>
    <font>
      <b/>
      <i/>
      <sz val="10"/>
      <color indexed="8"/>
      <name val="Arial CE"/>
      <family val="2"/>
    </font>
    <font>
      <sz val="11"/>
      <color indexed="8"/>
      <name val="Arial CE"/>
      <family val="2"/>
    </font>
    <font>
      <i/>
      <sz val="10"/>
      <color indexed="8"/>
      <name val="Arial CE"/>
      <family val="2"/>
    </font>
    <font>
      <b/>
      <i/>
      <sz val="9"/>
      <name val="Arial CE"/>
      <family val="2"/>
    </font>
    <font>
      <sz val="13"/>
      <name val="Arial CE"/>
      <family val="2"/>
    </font>
    <font>
      <b/>
      <sz val="13"/>
      <name val="Arial CE"/>
      <family val="2"/>
    </font>
    <font>
      <sz val="9"/>
      <color indexed="8"/>
      <name val="Arial CE"/>
      <family val="2"/>
    </font>
    <font>
      <i/>
      <sz val="9"/>
      <color indexed="8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b/>
      <sz val="14"/>
      <name val="Arial CE"/>
      <family val="2"/>
    </font>
    <font>
      <b/>
      <sz val="11"/>
      <name val="Arial CE"/>
      <family val="2"/>
    </font>
    <font>
      <b/>
      <sz val="12"/>
      <color indexed="8"/>
      <name val="Arial CE"/>
      <family val="2"/>
    </font>
    <font>
      <b/>
      <i/>
      <sz val="12"/>
      <color indexed="8"/>
      <name val="Arial CE"/>
      <family val="2"/>
    </font>
    <font>
      <b/>
      <i/>
      <sz val="12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5" fillId="0" borderId="0" applyFont="0" applyFill="0" applyBorder="0" applyAlignment="0" applyProtection="0"/>
  </cellStyleXfs>
  <cellXfs count="257">
    <xf numFmtId="0" fontId="0" fillId="0" borderId="0" xfId="0" applyAlignment="1">
      <alignment/>
    </xf>
    <xf numFmtId="164" fontId="0" fillId="0" borderId="0" xfId="0" applyNumberFormat="1" applyFont="1" applyFill="1" applyBorder="1" applyAlignment="1">
      <alignment horizontal="center" vertical="top" wrapText="1"/>
    </xf>
    <xf numFmtId="164" fontId="7" fillId="2" borderId="1" xfId="0" applyNumberFormat="1" applyFont="1" applyFill="1" applyBorder="1" applyAlignment="1">
      <alignment horizontal="left" vertical="center" wrapText="1"/>
    </xf>
    <xf numFmtId="44" fontId="7" fillId="2" borderId="1" xfId="21" applyFont="1" applyFill="1" applyBorder="1" applyAlignment="1">
      <alignment horizontal="left" vertical="center" wrapText="1"/>
    </xf>
    <xf numFmtId="3" fontId="7" fillId="2" borderId="1" xfId="21" applyNumberFormat="1" applyFont="1" applyFill="1" applyBorder="1" applyAlignment="1">
      <alignment horizontal="right" vertical="center" wrapText="1"/>
    </xf>
    <xf numFmtId="3" fontId="7" fillId="2" borderId="1" xfId="21" applyNumberFormat="1" applyFont="1" applyFill="1" applyBorder="1" applyAlignment="1">
      <alignment vertical="center" wrapText="1"/>
    </xf>
    <xf numFmtId="164" fontId="7" fillId="2" borderId="1" xfId="0" applyNumberFormat="1" applyFont="1" applyFill="1" applyBorder="1" applyAlignment="1">
      <alignment vertical="center" wrapText="1"/>
    </xf>
    <xf numFmtId="164" fontId="0" fillId="0" borderId="1" xfId="0" applyNumberFormat="1" applyFont="1" applyFill="1" applyBorder="1" applyAlignment="1">
      <alignment horizontal="left" vertical="center" wrapText="1"/>
    </xf>
    <xf numFmtId="3" fontId="0" fillId="0" borderId="1" xfId="21" applyNumberFormat="1" applyFont="1" applyFill="1" applyBorder="1" applyAlignment="1">
      <alignment vertical="center" wrapText="1"/>
    </xf>
    <xf numFmtId="164" fontId="0" fillId="0" borderId="1" xfId="0" applyNumberFormat="1" applyFont="1" applyFill="1" applyBorder="1" applyAlignment="1">
      <alignment vertical="center" wrapText="1"/>
    </xf>
    <xf numFmtId="3" fontId="0" fillId="0" borderId="1" xfId="21" applyNumberFormat="1" applyFont="1" applyFill="1" applyBorder="1" applyAlignment="1">
      <alignment horizontal="right" vertical="center" wrapText="1"/>
    </xf>
    <xf numFmtId="164" fontId="0" fillId="0" borderId="1" xfId="0" applyNumberFormat="1" applyFont="1" applyFill="1" applyBorder="1" applyAlignment="1">
      <alignment horizontal="left" vertical="center" wrapText="1"/>
    </xf>
    <xf numFmtId="164" fontId="0" fillId="0" borderId="1" xfId="0" applyNumberFormat="1" applyFont="1" applyFill="1" applyBorder="1" applyAlignment="1">
      <alignment horizontal="right" vertical="center" wrapText="1"/>
    </xf>
    <xf numFmtId="49" fontId="8" fillId="0" borderId="0" xfId="0" applyNumberFormat="1" applyFont="1" applyFill="1" applyBorder="1" applyAlignment="1">
      <alignment horizontal="left" vertical="top" wrapText="1"/>
    </xf>
    <xf numFmtId="3" fontId="0" fillId="0" borderId="1" xfId="0" applyNumberFormat="1" applyFont="1" applyFill="1" applyBorder="1" applyAlignment="1">
      <alignment horizontal="right" vertical="center" wrapText="1"/>
    </xf>
    <xf numFmtId="49" fontId="0" fillId="0" borderId="1" xfId="0" applyNumberFormat="1" applyFont="1" applyFill="1" applyBorder="1" applyAlignment="1">
      <alignment horizontal="left" vertical="center" wrapText="1"/>
    </xf>
    <xf numFmtId="3" fontId="0" fillId="0" borderId="1" xfId="0" applyNumberFormat="1" applyFont="1" applyFill="1" applyBorder="1" applyAlignment="1">
      <alignment horizontal="right" vertical="center" wrapText="1"/>
    </xf>
    <xf numFmtId="3" fontId="0" fillId="0" borderId="1" xfId="21" applyNumberFormat="1" applyFont="1" applyFill="1" applyBorder="1" applyAlignment="1">
      <alignment vertical="center" wrapText="1"/>
    </xf>
    <xf numFmtId="164" fontId="7" fillId="2" borderId="1" xfId="0" applyNumberFormat="1" applyFont="1" applyFill="1" applyBorder="1" applyAlignment="1">
      <alignment horizontal="left" vertical="center" wrapText="1"/>
    </xf>
    <xf numFmtId="44" fontId="7" fillId="2" borderId="1" xfId="21" applyFont="1" applyFill="1" applyBorder="1" applyAlignment="1">
      <alignment horizontal="left" vertical="center" wrapText="1"/>
    </xf>
    <xf numFmtId="3" fontId="7" fillId="2" borderId="1" xfId="21" applyNumberFormat="1" applyFont="1" applyFill="1" applyBorder="1" applyAlignment="1">
      <alignment horizontal="right" vertical="center" wrapText="1"/>
    </xf>
    <xf numFmtId="3" fontId="7" fillId="2" borderId="1" xfId="21" applyNumberFormat="1" applyFont="1" applyFill="1" applyBorder="1" applyAlignment="1">
      <alignment vertical="center" wrapText="1"/>
    </xf>
    <xf numFmtId="3" fontId="7" fillId="0" borderId="1" xfId="21" applyNumberFormat="1" applyFont="1" applyFill="1" applyBorder="1" applyAlignment="1">
      <alignment vertical="center" wrapText="1"/>
    </xf>
    <xf numFmtId="44" fontId="0" fillId="0" borderId="1" xfId="21" applyFont="1" applyFill="1" applyBorder="1" applyAlignment="1">
      <alignment horizontal="left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1" fontId="7" fillId="2" borderId="1" xfId="0" applyNumberFormat="1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1" fontId="0" fillId="0" borderId="1" xfId="0" applyNumberFormat="1" applyFont="1" applyFill="1" applyBorder="1" applyAlignment="1">
      <alignment horizontal="center" vertical="center" wrapText="1"/>
    </xf>
    <xf numFmtId="164" fontId="0" fillId="0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left" vertical="center" wrapText="1"/>
    </xf>
    <xf numFmtId="3" fontId="7" fillId="2" borderId="1" xfId="0" applyNumberFormat="1" applyFont="1" applyFill="1" applyBorder="1" applyAlignment="1">
      <alignment horizontal="right" vertical="center" wrapText="1"/>
    </xf>
    <xf numFmtId="164" fontId="12" fillId="0" borderId="1" xfId="0" applyNumberFormat="1" applyFont="1" applyFill="1" applyBorder="1" applyAlignment="1">
      <alignment horizontal="center" vertical="center" wrapText="1"/>
    </xf>
    <xf numFmtId="164" fontId="12" fillId="3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3" fontId="13" fillId="0" borderId="1" xfId="21" applyNumberFormat="1" applyFont="1" applyFill="1" applyBorder="1" applyAlignment="1">
      <alignment vertical="center" wrapText="1"/>
    </xf>
    <xf numFmtId="1" fontId="0" fillId="0" borderId="1" xfId="0" applyNumberFormat="1" applyFont="1" applyFill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164" fontId="0" fillId="0" borderId="0" xfId="0" applyNumberFormat="1" applyFont="1" applyFill="1" applyBorder="1" applyAlignment="1">
      <alignment horizontal="left" vertical="top" wrapText="1"/>
    </xf>
    <xf numFmtId="3" fontId="0" fillId="0" borderId="0" xfId="0" applyNumberFormat="1" applyFont="1" applyFill="1" applyBorder="1" applyAlignment="1">
      <alignment horizontal="right" vertical="top" wrapText="1"/>
    </xf>
    <xf numFmtId="164" fontId="0" fillId="0" borderId="0" xfId="0" applyNumberFormat="1" applyFont="1" applyFill="1" applyBorder="1" applyAlignment="1">
      <alignment horizontal="right" vertical="top" wrapText="1"/>
    </xf>
    <xf numFmtId="1" fontId="0" fillId="0" borderId="0" xfId="0" applyNumberFormat="1" applyFont="1" applyFill="1" applyBorder="1" applyAlignment="1">
      <alignment horizontal="center" vertical="top" wrapText="1"/>
    </xf>
    <xf numFmtId="164" fontId="10" fillId="3" borderId="1" xfId="0" applyNumberFormat="1" applyFont="1" applyFill="1" applyBorder="1" applyAlignment="1">
      <alignment horizontal="left" vertical="center" wrapText="1"/>
    </xf>
    <xf numFmtId="49" fontId="10" fillId="3" borderId="1" xfId="0" applyNumberFormat="1" applyFont="1" applyFill="1" applyBorder="1" applyAlignment="1">
      <alignment horizontal="left" vertical="center" wrapText="1"/>
    </xf>
    <xf numFmtId="164" fontId="10" fillId="3" borderId="1" xfId="0" applyNumberFormat="1" applyFont="1" applyFill="1" applyBorder="1" applyAlignment="1">
      <alignment vertical="center" wrapText="1"/>
    </xf>
    <xf numFmtId="1" fontId="10" fillId="3" borderId="1" xfId="0" applyNumberFormat="1" applyFont="1" applyFill="1" applyBorder="1" applyAlignment="1">
      <alignment horizontal="center" vertical="center" wrapText="1"/>
    </xf>
    <xf numFmtId="164" fontId="9" fillId="3" borderId="1" xfId="0" applyNumberFormat="1" applyFont="1" applyFill="1" applyBorder="1" applyAlignment="1">
      <alignment horizontal="center" vertical="center" wrapText="1"/>
    </xf>
    <xf numFmtId="3" fontId="0" fillId="3" borderId="1" xfId="0" applyNumberFormat="1" applyFont="1" applyFill="1" applyBorder="1" applyAlignment="1">
      <alignment horizontal="right" vertical="center" wrapText="1"/>
    </xf>
    <xf numFmtId="164" fontId="0" fillId="3" borderId="1" xfId="0" applyNumberFormat="1" applyFont="1" applyFill="1" applyBorder="1" applyAlignment="1">
      <alignment horizontal="center" vertical="center" wrapText="1"/>
    </xf>
    <xf numFmtId="164" fontId="0" fillId="3" borderId="1" xfId="0" applyNumberFormat="1" applyFont="1" applyFill="1" applyBorder="1" applyAlignment="1">
      <alignment horizontal="left" vertical="center" wrapText="1"/>
    </xf>
    <xf numFmtId="49" fontId="0" fillId="3" borderId="1" xfId="0" applyNumberFormat="1" applyFont="1" applyFill="1" applyBorder="1" applyAlignment="1">
      <alignment horizontal="left" vertical="center" wrapText="1"/>
    </xf>
    <xf numFmtId="49" fontId="0" fillId="2" borderId="1" xfId="0" applyNumberFormat="1" applyFont="1" applyFill="1" applyBorder="1" applyAlignment="1">
      <alignment horizontal="left" vertical="center" wrapText="1"/>
    </xf>
    <xf numFmtId="164" fontId="10" fillId="2" borderId="1" xfId="0" applyNumberFormat="1" applyFont="1" applyFill="1" applyBorder="1" applyAlignment="1">
      <alignment horizontal="left" vertical="center" wrapText="1"/>
    </xf>
    <xf numFmtId="49" fontId="10" fillId="2" borderId="1" xfId="0" applyNumberFormat="1" applyFont="1" applyFill="1" applyBorder="1" applyAlignment="1">
      <alignment horizontal="left" vertical="center" wrapText="1"/>
    </xf>
    <xf numFmtId="164" fontId="10" fillId="2" borderId="1" xfId="0" applyNumberFormat="1" applyFont="1" applyFill="1" applyBorder="1" applyAlignment="1">
      <alignment vertical="center" wrapText="1"/>
    </xf>
    <xf numFmtId="1" fontId="10" fillId="2" borderId="1" xfId="0" applyNumberFormat="1" applyFont="1" applyFill="1" applyBorder="1" applyAlignment="1">
      <alignment horizontal="center" vertical="center" wrapText="1"/>
    </xf>
    <xf numFmtId="164" fontId="14" fillId="3" borderId="1" xfId="0" applyNumberFormat="1" applyFont="1" applyFill="1" applyBorder="1" applyAlignment="1">
      <alignment horizontal="center" vertical="center" wrapText="1"/>
    </xf>
    <xf numFmtId="164" fontId="14" fillId="3" borderId="1" xfId="0" applyNumberFormat="1" applyFont="1" applyFill="1" applyBorder="1" applyAlignment="1">
      <alignment horizontal="left" vertical="center" wrapText="1"/>
    </xf>
    <xf numFmtId="49" fontId="14" fillId="3" borderId="1" xfId="0" applyNumberFormat="1" applyFont="1" applyFill="1" applyBorder="1" applyAlignment="1">
      <alignment horizontal="left" vertical="center" wrapText="1"/>
    </xf>
    <xf numFmtId="164" fontId="14" fillId="3" borderId="1" xfId="0" applyNumberFormat="1" applyFont="1" applyFill="1" applyBorder="1" applyAlignment="1">
      <alignment vertical="center" wrapText="1"/>
    </xf>
    <xf numFmtId="1" fontId="14" fillId="3" borderId="1" xfId="0" applyNumberFormat="1" applyFont="1" applyFill="1" applyBorder="1" applyAlignment="1">
      <alignment horizontal="center" vertical="center" wrapText="1"/>
    </xf>
    <xf numFmtId="164" fontId="13" fillId="0" borderId="1" xfId="0" applyNumberFormat="1" applyFont="1" applyFill="1" applyBorder="1" applyAlignment="1">
      <alignment horizontal="left" vertical="center" wrapText="1"/>
    </xf>
    <xf numFmtId="44" fontId="13" fillId="0" borderId="1" xfId="21" applyFont="1" applyFill="1" applyBorder="1" applyAlignment="1">
      <alignment horizontal="left" vertical="center" wrapText="1"/>
    </xf>
    <xf numFmtId="164" fontId="13" fillId="0" borderId="1" xfId="0" applyNumberFormat="1" applyFont="1" applyFill="1" applyBorder="1" applyAlignment="1">
      <alignment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3" fontId="13" fillId="0" borderId="1" xfId="21" applyNumberFormat="1" applyFont="1" applyFill="1" applyBorder="1" applyAlignment="1">
      <alignment horizontal="right" vertical="center" wrapText="1"/>
    </xf>
    <xf numFmtId="1" fontId="13" fillId="0" borderId="1" xfId="0" applyNumberFormat="1" applyFont="1" applyFill="1" applyBorder="1" applyAlignment="1">
      <alignment horizontal="center" vertical="center" wrapText="1"/>
    </xf>
    <xf numFmtId="164" fontId="13" fillId="3" borderId="1" xfId="0" applyNumberFormat="1" applyFont="1" applyFill="1" applyBorder="1" applyAlignment="1">
      <alignment vertical="center" wrapText="1"/>
    </xf>
    <xf numFmtId="1" fontId="6" fillId="3" borderId="1" xfId="0" applyNumberFormat="1" applyFont="1" applyFill="1" applyBorder="1" applyAlignment="1">
      <alignment horizontal="center" vertical="center" wrapText="1"/>
    </xf>
    <xf numFmtId="164" fontId="13" fillId="3" borderId="1" xfId="0" applyNumberFormat="1" applyFont="1" applyFill="1" applyBorder="1" applyAlignment="1">
      <alignment horizontal="left" vertical="center" wrapText="1"/>
    </xf>
    <xf numFmtId="44" fontId="13" fillId="3" borderId="1" xfId="21" applyFont="1" applyFill="1" applyBorder="1" applyAlignment="1">
      <alignment horizontal="left" vertical="center" wrapText="1"/>
    </xf>
    <xf numFmtId="3" fontId="13" fillId="3" borderId="1" xfId="21" applyNumberFormat="1" applyFont="1" applyFill="1" applyBorder="1" applyAlignment="1">
      <alignment horizontal="right" vertical="center" wrapText="1"/>
    </xf>
    <xf numFmtId="49" fontId="13" fillId="0" borderId="1" xfId="0" applyNumberFormat="1" applyFont="1" applyFill="1" applyBorder="1" applyAlignment="1">
      <alignment horizontal="left" vertical="center" wrapText="1"/>
    </xf>
    <xf numFmtId="3" fontId="13" fillId="0" borderId="1" xfId="0" applyNumberFormat="1" applyFont="1" applyFill="1" applyBorder="1" applyAlignment="1">
      <alignment horizontal="right" vertical="center" wrapText="1"/>
    </xf>
    <xf numFmtId="164" fontId="0" fillId="2" borderId="1" xfId="0" applyNumberFormat="1" applyFont="1" applyFill="1" applyBorder="1" applyAlignment="1">
      <alignment horizontal="center" vertical="center" wrapText="1"/>
    </xf>
    <xf numFmtId="164" fontId="15" fillId="3" borderId="1" xfId="0" applyNumberFormat="1" applyFont="1" applyFill="1" applyBorder="1" applyAlignment="1">
      <alignment horizontal="left" vertical="center" wrapText="1"/>
    </xf>
    <xf numFmtId="49" fontId="15" fillId="3" borderId="1" xfId="0" applyNumberFormat="1" applyFont="1" applyFill="1" applyBorder="1" applyAlignment="1">
      <alignment horizontal="left" vertical="center" wrapText="1"/>
    </xf>
    <xf numFmtId="164" fontId="15" fillId="3" borderId="1" xfId="0" applyNumberFormat="1" applyFont="1" applyFill="1" applyBorder="1" applyAlignment="1">
      <alignment vertical="center" wrapText="1"/>
    </xf>
    <xf numFmtId="1" fontId="15" fillId="3" borderId="1" xfId="0" applyNumberFormat="1" applyFont="1" applyFill="1" applyBorder="1" applyAlignment="1">
      <alignment horizontal="center" vertical="center" wrapText="1"/>
    </xf>
    <xf numFmtId="1" fontId="13" fillId="3" borderId="1" xfId="0" applyNumberFormat="1" applyFont="1" applyFill="1" applyBorder="1" applyAlignment="1">
      <alignment horizontal="center" vertical="center" wrapText="1"/>
    </xf>
    <xf numFmtId="49" fontId="13" fillId="3" borderId="1" xfId="0" applyNumberFormat="1" applyFont="1" applyFill="1" applyBorder="1" applyAlignment="1">
      <alignment horizontal="left" vertical="center" wrapText="1"/>
    </xf>
    <xf numFmtId="164" fontId="16" fillId="3" borderId="1" xfId="0" applyNumberFormat="1" applyFont="1" applyFill="1" applyBorder="1" applyAlignment="1">
      <alignment horizontal="center" vertical="center" wrapText="1"/>
    </xf>
    <xf numFmtId="164" fontId="16" fillId="2" borderId="1" xfId="0" applyNumberFormat="1" applyFont="1" applyFill="1" applyBorder="1" applyAlignment="1">
      <alignment horizontal="center" vertical="center" wrapText="1"/>
    </xf>
    <xf numFmtId="164" fontId="17" fillId="3" borderId="1" xfId="0" applyNumberFormat="1" applyFont="1" applyFill="1" applyBorder="1" applyAlignment="1">
      <alignment horizontal="center" vertical="center" wrapText="1"/>
    </xf>
    <xf numFmtId="164" fontId="6" fillId="3" borderId="1" xfId="0" applyNumberFormat="1" applyFont="1" applyFill="1" applyBorder="1" applyAlignment="1">
      <alignment horizontal="center" vertical="center" wrapText="1"/>
    </xf>
    <xf numFmtId="164" fontId="11" fillId="2" borderId="1" xfId="0" applyNumberFormat="1" applyFont="1" applyFill="1" applyBorder="1" applyAlignment="1">
      <alignment horizontal="center" vertical="center" wrapText="1"/>
    </xf>
    <xf numFmtId="164" fontId="18" fillId="0" borderId="1" xfId="0" applyNumberFormat="1" applyFont="1" applyFill="1" applyBorder="1" applyAlignment="1">
      <alignment horizontal="center" vertical="center" wrapText="1"/>
    </xf>
    <xf numFmtId="164" fontId="11" fillId="3" borderId="1" xfId="0" applyNumberFormat="1" applyFont="1" applyFill="1" applyBorder="1" applyAlignment="1">
      <alignment horizontal="center" vertical="center" wrapText="1"/>
    </xf>
    <xf numFmtId="1" fontId="0" fillId="2" borderId="1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right" vertical="center" wrapText="1"/>
    </xf>
    <xf numFmtId="3" fontId="6" fillId="0" borderId="1" xfId="21" applyNumberFormat="1" applyFont="1" applyFill="1" applyBorder="1" applyAlignment="1">
      <alignment horizontal="right" vertical="center" wrapText="1"/>
    </xf>
    <xf numFmtId="164" fontId="13" fillId="0" borderId="0" xfId="0" applyNumberFormat="1" applyFont="1" applyAlignment="1">
      <alignment/>
    </xf>
    <xf numFmtId="49" fontId="0" fillId="0" borderId="1" xfId="0" applyNumberFormat="1" applyFont="1" applyFill="1" applyBorder="1" applyAlignment="1">
      <alignment horizontal="left" vertical="center" wrapText="1"/>
    </xf>
    <xf numFmtId="44" fontId="0" fillId="0" borderId="1" xfId="21" applyFont="1" applyFill="1" applyBorder="1" applyAlignment="1">
      <alignment horizontal="left" vertical="center" wrapText="1"/>
    </xf>
    <xf numFmtId="3" fontId="0" fillId="0" borderId="1" xfId="21" applyNumberFormat="1" applyFont="1" applyFill="1" applyBorder="1" applyAlignment="1">
      <alignment horizontal="right" vertical="center" wrapText="1"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3" fillId="3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3" borderId="0" xfId="0" applyFont="1" applyFill="1" applyBorder="1" applyAlignment="1">
      <alignment/>
    </xf>
    <xf numFmtId="164" fontId="0" fillId="0" borderId="2" xfId="0" applyNumberFormat="1" applyFont="1" applyFill="1" applyBorder="1" applyAlignment="1">
      <alignment horizontal="center" vertical="center" wrapText="1"/>
    </xf>
    <xf numFmtId="164" fontId="0" fillId="0" borderId="2" xfId="0" applyNumberFormat="1" applyFont="1" applyFill="1" applyBorder="1" applyAlignment="1">
      <alignment horizontal="left" vertical="center" wrapText="1"/>
    </xf>
    <xf numFmtId="3" fontId="0" fillId="0" borderId="2" xfId="0" applyNumberFormat="1" applyFont="1" applyFill="1" applyBorder="1" applyAlignment="1">
      <alignment horizontal="right" vertical="center" wrapText="1"/>
    </xf>
    <xf numFmtId="3" fontId="0" fillId="0" borderId="2" xfId="21" applyNumberFormat="1" applyFont="1" applyFill="1" applyBorder="1" applyAlignment="1">
      <alignment vertical="center" wrapText="1"/>
    </xf>
    <xf numFmtId="1" fontId="0" fillId="0" borderId="2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left" vertical="center" wrapText="1"/>
    </xf>
    <xf numFmtId="164" fontId="7" fillId="3" borderId="1" xfId="0" applyNumberFormat="1" applyFont="1" applyFill="1" applyBorder="1" applyAlignment="1">
      <alignment horizontal="left" vertical="center" wrapText="1"/>
    </xf>
    <xf numFmtId="0" fontId="0" fillId="0" borderId="0" xfId="0" applyFont="1" applyBorder="1" applyAlignment="1">
      <alignment wrapText="1"/>
    </xf>
    <xf numFmtId="0" fontId="19" fillId="0" borderId="3" xfId="0" applyFont="1" applyBorder="1" applyAlignment="1">
      <alignment/>
    </xf>
    <xf numFmtId="164" fontId="10" fillId="3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left" vertical="center" wrapText="1"/>
    </xf>
    <xf numFmtId="3" fontId="7" fillId="0" borderId="1" xfId="0" applyNumberFormat="1" applyFont="1" applyFill="1" applyBorder="1" applyAlignment="1">
      <alignment horizontal="right" vertical="center" wrapText="1"/>
    </xf>
    <xf numFmtId="3" fontId="7" fillId="0" borderId="1" xfId="21" applyNumberFormat="1" applyFont="1" applyFill="1" applyBorder="1" applyAlignment="1">
      <alignment horizontal="right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 vertical="center" wrapText="1"/>
    </xf>
    <xf numFmtId="44" fontId="7" fillId="0" borderId="1" xfId="21" applyFont="1" applyFill="1" applyBorder="1" applyAlignment="1">
      <alignment horizontal="left" vertical="center" wrapText="1"/>
    </xf>
    <xf numFmtId="49" fontId="7" fillId="3" borderId="1" xfId="0" applyNumberFormat="1" applyFont="1" applyFill="1" applyBorder="1" applyAlignment="1">
      <alignment horizontal="left" vertical="center" wrapText="1"/>
    </xf>
    <xf numFmtId="164" fontId="7" fillId="3" borderId="1" xfId="0" applyNumberFormat="1" applyFont="1" applyFill="1" applyBorder="1" applyAlignment="1">
      <alignment vertical="center" wrapText="1"/>
    </xf>
    <xf numFmtId="1" fontId="7" fillId="3" borderId="1" xfId="0" applyNumberFormat="1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/>
    </xf>
    <xf numFmtId="44" fontId="7" fillId="3" borderId="1" xfId="21" applyFont="1" applyFill="1" applyBorder="1" applyAlignment="1">
      <alignment horizontal="left" vertical="center" wrapText="1"/>
    </xf>
    <xf numFmtId="3" fontId="7" fillId="3" borderId="1" xfId="21" applyNumberFormat="1" applyFont="1" applyFill="1" applyBorder="1" applyAlignment="1">
      <alignment vertical="center" wrapText="1"/>
    </xf>
    <xf numFmtId="3" fontId="7" fillId="3" borderId="1" xfId="0" applyNumberFormat="1" applyFont="1" applyFill="1" applyBorder="1" applyAlignment="1">
      <alignment horizontal="right" vertical="center" wrapText="1"/>
    </xf>
    <xf numFmtId="0" fontId="19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164" fontId="0" fillId="2" borderId="1" xfId="0" applyNumberFormat="1" applyFont="1" applyFill="1" applyBorder="1" applyAlignment="1">
      <alignment horizontal="left" vertical="center" wrapText="1"/>
    </xf>
    <xf numFmtId="44" fontId="0" fillId="2" borderId="1" xfId="21" applyFont="1" applyFill="1" applyBorder="1" applyAlignment="1">
      <alignment horizontal="left" vertical="center" wrapText="1"/>
    </xf>
    <xf numFmtId="3" fontId="0" fillId="2" borderId="1" xfId="21" applyNumberFormat="1" applyFont="1" applyFill="1" applyBorder="1" applyAlignment="1">
      <alignment horizontal="right" vertical="center" wrapText="1"/>
    </xf>
    <xf numFmtId="3" fontId="0" fillId="2" borderId="1" xfId="21" applyNumberFormat="1" applyFont="1" applyFill="1" applyBorder="1" applyAlignment="1">
      <alignment vertical="center" wrapText="1"/>
    </xf>
    <xf numFmtId="1" fontId="0" fillId="2" borderId="1" xfId="0" applyNumberFormat="1" applyFont="1" applyFill="1" applyBorder="1" applyAlignment="1">
      <alignment horizontal="center" vertical="center" wrapText="1"/>
    </xf>
    <xf numFmtId="164" fontId="9" fillId="0" borderId="0" xfId="0" applyNumberFormat="1" applyFont="1" applyFill="1" applyBorder="1" applyAlignment="1">
      <alignment horizontal="center" vertical="top" wrapText="1"/>
    </xf>
    <xf numFmtId="164" fontId="21" fillId="3" borderId="1" xfId="0" applyNumberFormat="1" applyFont="1" applyFill="1" applyBorder="1" applyAlignment="1">
      <alignment horizontal="center" vertical="center" wrapText="1"/>
    </xf>
    <xf numFmtId="164" fontId="21" fillId="2" borderId="1" xfId="0" applyNumberFormat="1" applyFont="1" applyFill="1" applyBorder="1" applyAlignment="1">
      <alignment horizontal="center" vertical="center" wrapText="1"/>
    </xf>
    <xf numFmtId="164" fontId="22" fillId="3" borderId="1" xfId="0" applyNumberFormat="1" applyFont="1" applyFill="1" applyBorder="1" applyAlignment="1">
      <alignment horizontal="center" vertical="center" wrapText="1"/>
    </xf>
    <xf numFmtId="0" fontId="9" fillId="0" borderId="5" xfId="0" applyFont="1" applyBorder="1" applyAlignment="1">
      <alignment/>
    </xf>
    <xf numFmtId="0" fontId="9" fillId="0" borderId="7" xfId="0" applyFont="1" applyBorder="1" applyAlignment="1">
      <alignment/>
    </xf>
    <xf numFmtId="0" fontId="9" fillId="0" borderId="6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3" fontId="0" fillId="0" borderId="1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64" fontId="6" fillId="0" borderId="1" xfId="0" applyNumberFormat="1" applyFont="1" applyFill="1" applyBorder="1" applyAlignment="1">
      <alignment vertical="center" wrapText="1"/>
    </xf>
    <xf numFmtId="164" fontId="24" fillId="0" borderId="1" xfId="0" applyNumberFormat="1" applyFont="1" applyFill="1" applyBorder="1" applyAlignment="1">
      <alignment horizontal="left" vertical="center" wrapText="1"/>
    </xf>
    <xf numFmtId="49" fontId="24" fillId="0" borderId="1" xfId="0" applyNumberFormat="1" applyFont="1" applyFill="1" applyBorder="1" applyAlignment="1">
      <alignment horizontal="left" vertical="center" wrapText="1"/>
    </xf>
    <xf numFmtId="3" fontId="24" fillId="0" borderId="1" xfId="0" applyNumberFormat="1" applyFont="1" applyFill="1" applyBorder="1" applyAlignment="1">
      <alignment horizontal="right" vertical="center" wrapText="1"/>
    </xf>
    <xf numFmtId="3" fontId="24" fillId="0" borderId="1" xfId="21" applyNumberFormat="1" applyFont="1" applyFill="1" applyBorder="1" applyAlignment="1">
      <alignment vertical="center" wrapText="1"/>
    </xf>
    <xf numFmtId="1" fontId="24" fillId="0" borderId="1" xfId="0" applyNumberFormat="1" applyFont="1" applyFill="1" applyBorder="1" applyAlignment="1">
      <alignment horizontal="center" vertical="center" wrapText="1"/>
    </xf>
    <xf numFmtId="44" fontId="24" fillId="0" borderId="1" xfId="21" applyFont="1" applyFill="1" applyBorder="1" applyAlignment="1">
      <alignment horizontal="left" vertical="center" wrapText="1"/>
    </xf>
    <xf numFmtId="3" fontId="24" fillId="0" borderId="1" xfId="21" applyNumberFormat="1" applyFont="1" applyFill="1" applyBorder="1" applyAlignment="1">
      <alignment horizontal="right" vertical="center" wrapText="1"/>
    </xf>
    <xf numFmtId="164" fontId="24" fillId="3" borderId="1" xfId="0" applyNumberFormat="1" applyFont="1" applyFill="1" applyBorder="1" applyAlignment="1">
      <alignment horizontal="left" vertical="center" wrapText="1"/>
    </xf>
    <xf numFmtId="49" fontId="24" fillId="3" borderId="1" xfId="0" applyNumberFormat="1" applyFont="1" applyFill="1" applyBorder="1" applyAlignment="1">
      <alignment horizontal="left" vertical="center" wrapText="1"/>
    </xf>
    <xf numFmtId="3" fontId="26" fillId="3" borderId="1" xfId="21" applyNumberFormat="1" applyFont="1" applyFill="1" applyBorder="1" applyAlignment="1">
      <alignment vertical="center" wrapText="1"/>
    </xf>
    <xf numFmtId="1" fontId="26" fillId="0" borderId="1" xfId="0" applyNumberFormat="1" applyFont="1" applyFill="1" applyBorder="1" applyAlignment="1">
      <alignment horizontal="center" vertical="center" wrapText="1"/>
    </xf>
    <xf numFmtId="164" fontId="24" fillId="0" borderId="1" xfId="0" applyNumberFormat="1" applyFont="1" applyFill="1" applyBorder="1" applyAlignment="1">
      <alignment vertical="center" wrapText="1"/>
    </xf>
    <xf numFmtId="3" fontId="24" fillId="3" borderId="1" xfId="0" applyNumberFormat="1" applyFont="1" applyFill="1" applyBorder="1" applyAlignment="1">
      <alignment horizontal="right" vertical="center" wrapText="1"/>
    </xf>
    <xf numFmtId="3" fontId="24" fillId="3" borderId="1" xfId="21" applyNumberFormat="1" applyFont="1" applyFill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3" fontId="24" fillId="0" borderId="1" xfId="21" applyNumberFormat="1" applyFont="1" applyFill="1" applyBorder="1" applyAlignment="1">
      <alignment horizontal="left" vertical="center" wrapText="1"/>
    </xf>
    <xf numFmtId="164" fontId="24" fillId="0" borderId="1" xfId="0" applyNumberFormat="1" applyFont="1" applyFill="1" applyBorder="1" applyAlignment="1">
      <alignment horizontal="right" vertical="center" wrapText="1"/>
    </xf>
    <xf numFmtId="164" fontId="13" fillId="0" borderId="0" xfId="0" applyNumberFormat="1" applyFont="1" applyAlignment="1">
      <alignment vertical="center"/>
    </xf>
    <xf numFmtId="1" fontId="0" fillId="0" borderId="0" xfId="0" applyNumberFormat="1" applyFont="1" applyFill="1" applyBorder="1" applyAlignment="1">
      <alignment horizontal="center" vertical="center" wrapText="1"/>
    </xf>
    <xf numFmtId="1" fontId="0" fillId="0" borderId="0" xfId="0" applyNumberFormat="1" applyFont="1" applyFill="1" applyBorder="1" applyAlignment="1">
      <alignment horizontal="center" vertical="center" wrapText="1"/>
    </xf>
    <xf numFmtId="1" fontId="10" fillId="3" borderId="0" xfId="0" applyNumberFormat="1" applyFont="1" applyFill="1" applyBorder="1" applyAlignment="1">
      <alignment horizontal="center" vertical="center" wrapText="1"/>
    </xf>
    <xf numFmtId="1" fontId="10" fillId="2" borderId="0" xfId="0" applyNumberFormat="1" applyFont="1" applyFill="1" applyBorder="1" applyAlignment="1">
      <alignment horizontal="center" vertical="center" wrapText="1"/>
    </xf>
    <xf numFmtId="1" fontId="15" fillId="3" borderId="0" xfId="0" applyNumberFormat="1" applyFont="1" applyFill="1" applyBorder="1" applyAlignment="1">
      <alignment horizontal="center" vertical="center" wrapText="1"/>
    </xf>
    <xf numFmtId="1" fontId="14" fillId="3" borderId="0" xfId="0" applyNumberFormat="1" applyFont="1" applyFill="1" applyBorder="1" applyAlignment="1">
      <alignment horizontal="center" vertical="center" wrapText="1"/>
    </xf>
    <xf numFmtId="1" fontId="7" fillId="2" borderId="0" xfId="0" applyNumberFormat="1" applyFont="1" applyFill="1" applyBorder="1" applyAlignment="1">
      <alignment horizontal="center" vertical="center" wrapText="1"/>
    </xf>
    <xf numFmtId="1" fontId="6" fillId="0" borderId="0" xfId="0" applyNumberFormat="1" applyFont="1" applyFill="1" applyBorder="1" applyAlignment="1">
      <alignment horizontal="center" vertical="center" wrapText="1"/>
    </xf>
    <xf numFmtId="1" fontId="13" fillId="0" borderId="0" xfId="0" applyNumberFormat="1" applyFont="1" applyFill="1" applyBorder="1" applyAlignment="1">
      <alignment horizontal="center" vertical="center" wrapText="1"/>
    </xf>
    <xf numFmtId="1" fontId="0" fillId="2" borderId="0" xfId="0" applyNumberFormat="1" applyFont="1" applyFill="1" applyBorder="1" applyAlignment="1">
      <alignment horizontal="center" vertical="center" wrapText="1"/>
    </xf>
    <xf numFmtId="1" fontId="13" fillId="3" borderId="0" xfId="0" applyNumberFormat="1" applyFont="1" applyFill="1" applyBorder="1" applyAlignment="1">
      <alignment horizontal="center" vertical="center" wrapText="1"/>
    </xf>
    <xf numFmtId="3" fontId="6" fillId="0" borderId="1" xfId="21" applyNumberFormat="1" applyFont="1" applyFill="1" applyBorder="1" applyAlignment="1">
      <alignment vertical="center" wrapText="1"/>
    </xf>
    <xf numFmtId="3" fontId="24" fillId="0" borderId="7" xfId="21" applyNumberFormat="1" applyFont="1" applyFill="1" applyBorder="1" applyAlignment="1">
      <alignment horizontal="left" vertical="center" wrapText="1"/>
    </xf>
    <xf numFmtId="3" fontId="24" fillId="0" borderId="3" xfId="21" applyNumberFormat="1" applyFont="1" applyFill="1" applyBorder="1" applyAlignment="1">
      <alignment horizontal="right" vertical="center" wrapText="1"/>
    </xf>
    <xf numFmtId="3" fontId="24" fillId="0" borderId="4" xfId="21" applyNumberFormat="1" applyFont="1" applyFill="1" applyBorder="1" applyAlignment="1">
      <alignment horizontal="right" vertical="center" wrapText="1"/>
    </xf>
    <xf numFmtId="164" fontId="6" fillId="0" borderId="1" xfId="0" applyNumberFormat="1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164" fontId="23" fillId="0" borderId="0" xfId="0" applyNumberFormat="1" applyFont="1" applyFill="1" applyBorder="1" applyAlignment="1">
      <alignment horizontal="right" vertical="top" wrapText="1"/>
    </xf>
    <xf numFmtId="1" fontId="23" fillId="0" borderId="1" xfId="0" applyNumberFormat="1" applyFont="1" applyFill="1" applyBorder="1" applyAlignment="1">
      <alignment horizontal="center" vertical="center" wrapText="1"/>
    </xf>
    <xf numFmtId="1" fontId="27" fillId="3" borderId="1" xfId="0" applyNumberFormat="1" applyFont="1" applyFill="1" applyBorder="1" applyAlignment="1">
      <alignment horizontal="center" vertical="center" wrapText="1"/>
    </xf>
    <xf numFmtId="1" fontId="27" fillId="2" borderId="1" xfId="0" applyNumberFormat="1" applyFont="1" applyFill="1" applyBorder="1" applyAlignment="1">
      <alignment horizontal="center" vertical="center" wrapText="1"/>
    </xf>
    <xf numFmtId="1" fontId="28" fillId="3" borderId="1" xfId="0" applyNumberFormat="1" applyFont="1" applyFill="1" applyBorder="1" applyAlignment="1">
      <alignment horizontal="center" vertical="center" wrapText="1"/>
    </xf>
    <xf numFmtId="1" fontId="23" fillId="2" borderId="1" xfId="0" applyNumberFormat="1" applyFont="1" applyFill="1" applyBorder="1" applyAlignment="1">
      <alignment horizontal="center" vertical="center" wrapText="1"/>
    </xf>
    <xf numFmtId="1" fontId="29" fillId="0" borderId="1" xfId="0" applyNumberFormat="1" applyFont="1" applyFill="1" applyBorder="1" applyAlignment="1">
      <alignment horizontal="center" vertical="center" wrapText="1"/>
    </xf>
    <xf numFmtId="1" fontId="23" fillId="0" borderId="1" xfId="0" applyNumberFormat="1" applyFont="1" applyFill="1" applyBorder="1" applyAlignment="1">
      <alignment horizontal="left" vertical="center" wrapText="1"/>
    </xf>
    <xf numFmtId="1" fontId="29" fillId="3" borderId="1" xfId="0" applyNumberFormat="1" applyFont="1" applyFill="1" applyBorder="1" applyAlignment="1">
      <alignment horizontal="center" vertical="center" wrapText="1"/>
    </xf>
    <xf numFmtId="0" fontId="23" fillId="0" borderId="0" xfId="0" applyFont="1" applyBorder="1" applyAlignment="1">
      <alignment/>
    </xf>
    <xf numFmtId="49" fontId="6" fillId="3" borderId="1" xfId="0" applyNumberFormat="1" applyFont="1" applyFill="1" applyBorder="1" applyAlignment="1">
      <alignment horizontal="left" vertical="center" wrapText="1"/>
    </xf>
    <xf numFmtId="1" fontId="0" fillId="3" borderId="1" xfId="0" applyNumberFormat="1" applyFont="1" applyFill="1" applyBorder="1" applyAlignment="1">
      <alignment horizontal="center" vertical="center" wrapText="1"/>
    </xf>
    <xf numFmtId="1" fontId="6" fillId="3" borderId="0" xfId="0" applyNumberFormat="1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/>
    </xf>
    <xf numFmtId="0" fontId="0" fillId="0" borderId="8" xfId="0" applyBorder="1" applyAlignment="1">
      <alignment horizontal="center" vertical="center" wrapText="1"/>
    </xf>
    <xf numFmtId="1" fontId="0" fillId="0" borderId="1" xfId="0" applyNumberFormat="1" applyFont="1" applyFill="1" applyBorder="1" applyAlignment="1">
      <alignment horizontal="center" vertical="center" wrapText="1"/>
    </xf>
    <xf numFmtId="1" fontId="0" fillId="0" borderId="6" xfId="0" applyNumberFormat="1" applyFont="1" applyFill="1" applyBorder="1" applyAlignment="1">
      <alignment horizontal="center" vertical="center" wrapText="1"/>
    </xf>
    <xf numFmtId="49" fontId="11" fillId="0" borderId="7" xfId="0" applyNumberFormat="1" applyFont="1" applyFill="1" applyBorder="1" applyAlignment="1">
      <alignment horizontal="center" vertical="center" wrapText="1"/>
    </xf>
    <xf numFmtId="49" fontId="11" fillId="0" borderId="3" xfId="0" applyNumberFormat="1" applyFont="1" applyFill="1" applyBorder="1" applyAlignment="1">
      <alignment horizontal="center" vertical="center" wrapText="1"/>
    </xf>
    <xf numFmtId="49" fontId="11" fillId="0" borderId="4" xfId="0" applyNumberFormat="1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7" fillId="0" borderId="7" xfId="0" applyNumberFormat="1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49" fontId="7" fillId="0" borderId="4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8" xfId="0" applyNumberFormat="1" applyFont="1" applyFill="1" applyBorder="1" applyAlignment="1">
      <alignment horizontal="center" vertical="center" wrapText="1"/>
    </xf>
    <xf numFmtId="164" fontId="7" fillId="0" borderId="9" xfId="0" applyNumberFormat="1" applyFont="1" applyFill="1" applyBorder="1" applyAlignment="1" applyProtection="1">
      <alignment horizontal="center" vertical="center" wrapText="1"/>
      <protection/>
    </xf>
    <xf numFmtId="164" fontId="7" fillId="0" borderId="10" xfId="0" applyNumberFormat="1" applyFont="1" applyFill="1" applyBorder="1" applyAlignment="1" applyProtection="1">
      <alignment horizontal="center" vertical="center" wrapText="1"/>
      <protection/>
    </xf>
    <xf numFmtId="164" fontId="7" fillId="0" borderId="8" xfId="0" applyNumberFormat="1" applyFont="1" applyFill="1" applyBorder="1" applyAlignment="1" applyProtection="1">
      <alignment horizontal="center" vertical="center" wrapText="1"/>
      <protection/>
    </xf>
    <xf numFmtId="164" fontId="11" fillId="0" borderId="9" xfId="0" applyNumberFormat="1" applyFont="1" applyFill="1" applyBorder="1" applyAlignment="1">
      <alignment horizontal="center" vertical="center" wrapText="1"/>
    </xf>
    <xf numFmtId="164" fontId="11" fillId="0" borderId="10" xfId="0" applyNumberFormat="1" applyFont="1" applyFill="1" applyBorder="1" applyAlignment="1">
      <alignment horizontal="center" vertical="center" wrapText="1"/>
    </xf>
    <xf numFmtId="164" fontId="11" fillId="0" borderId="8" xfId="0" applyNumberFormat="1" applyFont="1" applyFill="1" applyBorder="1" applyAlignment="1">
      <alignment horizontal="center" vertical="center" wrapText="1"/>
    </xf>
    <xf numFmtId="3" fontId="7" fillId="0" borderId="9" xfId="0" applyNumberFormat="1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center" vertical="center" wrapText="1"/>
    </xf>
    <xf numFmtId="3" fontId="7" fillId="0" borderId="8" xfId="0" applyNumberFormat="1" applyFont="1" applyFill="1" applyBorder="1" applyAlignment="1">
      <alignment horizontal="center" vertical="center" wrapText="1"/>
    </xf>
    <xf numFmtId="1" fontId="23" fillId="0" borderId="1" xfId="0" applyNumberFormat="1" applyFont="1" applyFill="1" applyBorder="1" applyAlignment="1">
      <alignment horizontal="center" vertical="center" wrapText="1"/>
    </xf>
    <xf numFmtId="3" fontId="19" fillId="0" borderId="1" xfId="0" applyNumberFormat="1" applyFont="1" applyBorder="1" applyAlignment="1">
      <alignment horizontal="right"/>
    </xf>
    <xf numFmtId="0" fontId="23" fillId="0" borderId="7" xfId="0" applyFont="1" applyBorder="1" applyAlignment="1">
      <alignment horizontal="center" vertical="center"/>
    </xf>
    <xf numFmtId="0" fontId="23" fillId="0" borderId="3" xfId="0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0" fontId="19" fillId="0" borderId="3" xfId="0" applyFont="1" applyBorder="1" applyAlignment="1">
      <alignment wrapText="1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3" fontId="19" fillId="0" borderId="7" xfId="0" applyNumberFormat="1" applyFont="1" applyBorder="1" applyAlignment="1">
      <alignment horizontal="right"/>
    </xf>
    <xf numFmtId="3" fontId="19" fillId="0" borderId="4" xfId="0" applyNumberFormat="1" applyFont="1" applyBorder="1" applyAlignment="1">
      <alignment horizontal="right"/>
    </xf>
    <xf numFmtId="0" fontId="19" fillId="0" borderId="7" xfId="0" applyFont="1" applyBorder="1" applyAlignment="1">
      <alignment horizontal="center"/>
    </xf>
    <xf numFmtId="0" fontId="19" fillId="0" borderId="4" xfId="0" applyFont="1" applyBorder="1" applyAlignment="1">
      <alignment horizontal="center"/>
    </xf>
    <xf numFmtId="164" fontId="19" fillId="0" borderId="7" xfId="0" applyNumberFormat="1" applyFont="1" applyBorder="1" applyAlignment="1">
      <alignment horizontal="right"/>
    </xf>
    <xf numFmtId="0" fontId="19" fillId="0" borderId="4" xfId="0" applyFont="1" applyBorder="1" applyAlignment="1">
      <alignment horizontal="right"/>
    </xf>
    <xf numFmtId="0" fontId="19" fillId="0" borderId="1" xfId="0" applyFont="1" applyBorder="1" applyAlignment="1">
      <alignment horizontal="center"/>
    </xf>
    <xf numFmtId="1" fontId="0" fillId="0" borderId="9" xfId="0" applyNumberFormat="1" applyFont="1" applyFill="1" applyBorder="1" applyAlignment="1">
      <alignment horizontal="center" vertical="center" wrapText="1"/>
    </xf>
    <xf numFmtId="1" fontId="0" fillId="0" borderId="10" xfId="0" applyNumberFormat="1" applyFont="1" applyFill="1" applyBorder="1" applyAlignment="1">
      <alignment horizontal="center" vertical="center" wrapText="1"/>
    </xf>
    <xf numFmtId="1" fontId="0" fillId="0" borderId="8" xfId="0" applyNumberFormat="1" applyFont="1" applyFill="1" applyBorder="1" applyAlignment="1">
      <alignment horizontal="center" vertical="center" wrapText="1"/>
    </xf>
    <xf numFmtId="49" fontId="7" fillId="0" borderId="5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64" fontId="24" fillId="0" borderId="7" xfId="0" applyNumberFormat="1" applyFont="1" applyFill="1" applyBorder="1" applyAlignment="1">
      <alignment vertical="center" wrapText="1"/>
    </xf>
    <xf numFmtId="164" fontId="24" fillId="0" borderId="3" xfId="0" applyNumberFormat="1" applyFont="1" applyFill="1" applyBorder="1" applyAlignment="1">
      <alignment vertical="center" wrapText="1"/>
    </xf>
    <xf numFmtId="164" fontId="24" fillId="0" borderId="4" xfId="0" applyNumberFormat="1" applyFont="1" applyFill="1" applyBorder="1" applyAlignment="1">
      <alignment vertical="center" wrapText="1"/>
    </xf>
    <xf numFmtId="3" fontId="24" fillId="0" borderId="7" xfId="21" applyNumberFormat="1" applyFont="1" applyFill="1" applyBorder="1" applyAlignment="1">
      <alignment vertical="center" wrapText="1"/>
    </xf>
    <xf numFmtId="3" fontId="24" fillId="0" borderId="3" xfId="21" applyNumberFormat="1" applyFont="1" applyFill="1" applyBorder="1" applyAlignment="1">
      <alignment vertical="center" wrapText="1"/>
    </xf>
    <xf numFmtId="3" fontId="24" fillId="0" borderId="4" xfId="21" applyNumberFormat="1" applyFont="1" applyFill="1" applyBorder="1" applyAlignment="1">
      <alignment vertical="center" wrapText="1"/>
    </xf>
    <xf numFmtId="0" fontId="25" fillId="0" borderId="7" xfId="0" applyFont="1" applyBorder="1" applyAlignment="1">
      <alignment horizontal="center" vertical="center"/>
    </xf>
    <xf numFmtId="0" fontId="25" fillId="0" borderId="3" xfId="0" applyFont="1" applyBorder="1" applyAlignment="1">
      <alignment horizontal="center" vertical="center"/>
    </xf>
    <xf numFmtId="0" fontId="25" fillId="0" borderId="4" xfId="0" applyFont="1" applyBorder="1" applyAlignment="1">
      <alignment horizontal="center" vertical="center"/>
    </xf>
    <xf numFmtId="164" fontId="7" fillId="0" borderId="9" xfId="0" applyNumberFormat="1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164" fontId="7" fillId="0" borderId="8" xfId="0" applyNumberFormat="1" applyFont="1" applyFill="1" applyBorder="1" applyAlignment="1">
      <alignment horizontal="center" vertical="center" wrapText="1"/>
    </xf>
  </cellXfs>
  <cellStyles count="11">
    <cellStyle name="Normal" xfId="0"/>
    <cellStyle name="Comma" xfId="15"/>
    <cellStyle name="Comma [0]" xfId="16"/>
    <cellStyle name="Dziesiętny [0]_Wieloletni P I" xfId="17"/>
    <cellStyle name="Dziesiętny_Wieloletni P I" xfId="18"/>
    <cellStyle name="Normalny_Wieloletni P I" xfId="19"/>
    <cellStyle name="Percent" xfId="20"/>
    <cellStyle name="Currency" xfId="21"/>
    <cellStyle name="Currency [0]" xfId="22"/>
    <cellStyle name="Walutowy [0]_Wieloletni P I" xfId="23"/>
    <cellStyle name="Walutowy_Wieloletni P I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1704975</xdr:colOff>
      <xdr:row>0</xdr:row>
      <xdr:rowOff>876300</xdr:rowOff>
    </xdr:from>
    <xdr:to>
      <xdr:col>7</xdr:col>
      <xdr:colOff>276225</xdr:colOff>
      <xdr:row>1</xdr:row>
      <xdr:rowOff>247650</xdr:rowOff>
    </xdr:to>
    <xdr:sp>
      <xdr:nvSpPr>
        <xdr:cNvPr id="1" name="Tekst 1"/>
        <xdr:cNvSpPr txBox="1">
          <a:spLocks noChangeArrowheads="1"/>
        </xdr:cNvSpPr>
      </xdr:nvSpPr>
      <xdr:spPr>
        <a:xfrm>
          <a:off x="2028825" y="876300"/>
          <a:ext cx="6638925" cy="619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  PLAN   ZADAŃ  INWESTYCYJNYCH  KALISZA 
 MIASTA NA PRAWACH POWIATU  NA ROK 2002              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9525</xdr:colOff>
      <xdr:row>2</xdr:row>
      <xdr:rowOff>0</xdr:rowOff>
    </xdr:to>
    <xdr:sp>
      <xdr:nvSpPr>
        <xdr:cNvPr id="2" name="Tekst 2"/>
        <xdr:cNvSpPr txBox="1">
          <a:spLocks noChangeArrowheads="1"/>
        </xdr:cNvSpPr>
      </xdr:nvSpPr>
      <xdr:spPr>
        <a:xfrm>
          <a:off x="11020425" y="16573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Wydatki z budżetu Miasta na prawach Powiatu w 2001r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9</xdr:col>
      <xdr:colOff>0</xdr:colOff>
      <xdr:row>0</xdr:row>
      <xdr:rowOff>266700</xdr:rowOff>
    </xdr:from>
    <xdr:to>
      <xdr:col>9</xdr:col>
      <xdr:colOff>0</xdr:colOff>
      <xdr:row>0</xdr:row>
      <xdr:rowOff>457200</xdr:rowOff>
    </xdr:to>
    <xdr:sp>
      <xdr:nvSpPr>
        <xdr:cNvPr id="3" name="Tekst 4"/>
        <xdr:cNvSpPr txBox="1">
          <a:spLocks noChangeArrowheads="1"/>
        </xdr:cNvSpPr>
      </xdr:nvSpPr>
      <xdr:spPr>
        <a:xfrm>
          <a:off x="10248900" y="266700"/>
          <a:ext cx="0" cy="1905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4" name="Tekst 18"/>
        <xdr:cNvSpPr txBox="1">
          <a:spLocks noChangeArrowheads="1"/>
        </xdr:cNvSpPr>
      </xdr:nvSpPr>
      <xdr:spPr>
        <a:xfrm>
          <a:off x="10248900" y="16573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/>
            <a:t>Miasto</a:t>
          </a:r>
        </a:p>
      </xdr:txBody>
    </xdr:sp>
    <xdr:clientData/>
  </xdr:twoCellAnchor>
  <xdr:twoCellAnchor>
    <xdr:from>
      <xdr:col>6</xdr:col>
      <xdr:colOff>85725</xdr:colOff>
      <xdr:row>0</xdr:row>
      <xdr:rowOff>47625</xdr:rowOff>
    </xdr:from>
    <xdr:to>
      <xdr:col>9</xdr:col>
      <xdr:colOff>571500</xdr:colOff>
      <xdr:row>0</xdr:row>
      <xdr:rowOff>790575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7534275" y="47625"/>
          <a:ext cx="3286125" cy="742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Zał. nr 8 do  uchwały nr XLI/549/2001 Rady Miejskiej Kalisza z dnia  27grudnia 2001r. w sprawie budżetu Kalisza Miasta na prawach powiatu na 2002r.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1704975</xdr:colOff>
      <xdr:row>0</xdr:row>
      <xdr:rowOff>876300</xdr:rowOff>
    </xdr:from>
    <xdr:to>
      <xdr:col>7</xdr:col>
      <xdr:colOff>276225</xdr:colOff>
      <xdr:row>1</xdr:row>
      <xdr:rowOff>247650</xdr:rowOff>
    </xdr:to>
    <xdr:sp>
      <xdr:nvSpPr>
        <xdr:cNvPr id="1" name="Tekst 1"/>
        <xdr:cNvSpPr txBox="1">
          <a:spLocks noChangeArrowheads="1"/>
        </xdr:cNvSpPr>
      </xdr:nvSpPr>
      <xdr:spPr>
        <a:xfrm>
          <a:off x="2028825" y="876300"/>
          <a:ext cx="6638925" cy="619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 PROJEKT  PLANU   ZADAŃ  INWESTYCYJNYCH  KALISZA 
 MIASTA NA PRAWACH POWIATU  NA ROK 2002              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9525</xdr:colOff>
      <xdr:row>2</xdr:row>
      <xdr:rowOff>0</xdr:rowOff>
    </xdr:to>
    <xdr:sp>
      <xdr:nvSpPr>
        <xdr:cNvPr id="2" name="Tekst 2"/>
        <xdr:cNvSpPr txBox="1">
          <a:spLocks noChangeArrowheads="1"/>
        </xdr:cNvSpPr>
      </xdr:nvSpPr>
      <xdr:spPr>
        <a:xfrm>
          <a:off x="11020425" y="16573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Wydatki z budżetu Miasta na prawach Powiatu w 2001r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9</xdr:col>
      <xdr:colOff>0</xdr:colOff>
      <xdr:row>0</xdr:row>
      <xdr:rowOff>266700</xdr:rowOff>
    </xdr:from>
    <xdr:to>
      <xdr:col>9</xdr:col>
      <xdr:colOff>0</xdr:colOff>
      <xdr:row>0</xdr:row>
      <xdr:rowOff>457200</xdr:rowOff>
    </xdr:to>
    <xdr:sp>
      <xdr:nvSpPr>
        <xdr:cNvPr id="3" name="Tekst 4"/>
        <xdr:cNvSpPr txBox="1">
          <a:spLocks noChangeArrowheads="1"/>
        </xdr:cNvSpPr>
      </xdr:nvSpPr>
      <xdr:spPr>
        <a:xfrm>
          <a:off x="10248900" y="266700"/>
          <a:ext cx="0" cy="1905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4" name="Tekst 18"/>
        <xdr:cNvSpPr txBox="1">
          <a:spLocks noChangeArrowheads="1"/>
        </xdr:cNvSpPr>
      </xdr:nvSpPr>
      <xdr:spPr>
        <a:xfrm>
          <a:off x="10248900" y="16573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/>
            <a:t>Miasto</a:t>
          </a:r>
        </a:p>
      </xdr:txBody>
    </xdr:sp>
    <xdr:clientData/>
  </xdr:twoCellAnchor>
  <xdr:twoCellAnchor>
    <xdr:from>
      <xdr:col>6</xdr:col>
      <xdr:colOff>85725</xdr:colOff>
      <xdr:row>0</xdr:row>
      <xdr:rowOff>47625</xdr:rowOff>
    </xdr:from>
    <xdr:to>
      <xdr:col>9</xdr:col>
      <xdr:colOff>571500</xdr:colOff>
      <xdr:row>0</xdr:row>
      <xdr:rowOff>790575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7534275" y="47625"/>
          <a:ext cx="3286125" cy="742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Zał. nr. 8 do projektu uchwały nr .......................... Rady Miejskiej Kalisza z dnia ............ w sprawie uchwalenia projektu budżetu Kalisza Miasta na prawach powiatu na 2002r.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1704975</xdr:colOff>
      <xdr:row>0</xdr:row>
      <xdr:rowOff>876300</xdr:rowOff>
    </xdr:from>
    <xdr:to>
      <xdr:col>7</xdr:col>
      <xdr:colOff>276225</xdr:colOff>
      <xdr:row>1</xdr:row>
      <xdr:rowOff>247650</xdr:rowOff>
    </xdr:to>
    <xdr:sp>
      <xdr:nvSpPr>
        <xdr:cNvPr id="1" name="Tekst 1"/>
        <xdr:cNvSpPr txBox="1">
          <a:spLocks noChangeArrowheads="1"/>
        </xdr:cNvSpPr>
      </xdr:nvSpPr>
      <xdr:spPr>
        <a:xfrm>
          <a:off x="2028825" y="876300"/>
          <a:ext cx="6638925" cy="619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 PROJEKT  PLANU   ZADAŃ  INWESTYCYJNYCH  KALISZA 
 MIASTA NA PRAWACH POWIATU  NA ROK 2002              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9525</xdr:colOff>
      <xdr:row>2</xdr:row>
      <xdr:rowOff>0</xdr:rowOff>
    </xdr:to>
    <xdr:sp>
      <xdr:nvSpPr>
        <xdr:cNvPr id="2" name="Tekst 2"/>
        <xdr:cNvSpPr txBox="1">
          <a:spLocks noChangeArrowheads="1"/>
        </xdr:cNvSpPr>
      </xdr:nvSpPr>
      <xdr:spPr>
        <a:xfrm>
          <a:off x="11020425" y="16573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Wydatki z budżetu Miasta na prawach Powiatu w 2001r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9</xdr:col>
      <xdr:colOff>0</xdr:colOff>
      <xdr:row>0</xdr:row>
      <xdr:rowOff>266700</xdr:rowOff>
    </xdr:from>
    <xdr:to>
      <xdr:col>9</xdr:col>
      <xdr:colOff>0</xdr:colOff>
      <xdr:row>0</xdr:row>
      <xdr:rowOff>457200</xdr:rowOff>
    </xdr:to>
    <xdr:sp>
      <xdr:nvSpPr>
        <xdr:cNvPr id="3" name="Tekst 4"/>
        <xdr:cNvSpPr txBox="1">
          <a:spLocks noChangeArrowheads="1"/>
        </xdr:cNvSpPr>
      </xdr:nvSpPr>
      <xdr:spPr>
        <a:xfrm>
          <a:off x="10248900" y="266700"/>
          <a:ext cx="0" cy="1905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4" name="Tekst 18"/>
        <xdr:cNvSpPr txBox="1">
          <a:spLocks noChangeArrowheads="1"/>
        </xdr:cNvSpPr>
      </xdr:nvSpPr>
      <xdr:spPr>
        <a:xfrm>
          <a:off x="10248900" y="16573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/>
            <a:t>Miasto</a:t>
          </a:r>
        </a:p>
      </xdr:txBody>
    </xdr:sp>
    <xdr:clientData/>
  </xdr:twoCellAnchor>
  <xdr:twoCellAnchor>
    <xdr:from>
      <xdr:col>6</xdr:col>
      <xdr:colOff>85725</xdr:colOff>
      <xdr:row>0</xdr:row>
      <xdr:rowOff>47625</xdr:rowOff>
    </xdr:from>
    <xdr:to>
      <xdr:col>9</xdr:col>
      <xdr:colOff>571500</xdr:colOff>
      <xdr:row>0</xdr:row>
      <xdr:rowOff>790575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7534275" y="47625"/>
          <a:ext cx="3286125" cy="742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Zał. nr. 8 do projektu uchwały nr .......................... Rady Miejskiej Kalisza z dnia ............ w sprawie uchwalenia projektu budżetu Kalisza Miasta na prawach powiatu na 2002r.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514350</xdr:colOff>
      <xdr:row>0</xdr:row>
      <xdr:rowOff>933450</xdr:rowOff>
    </xdr:from>
    <xdr:to>
      <xdr:col>7</xdr:col>
      <xdr:colOff>276225</xdr:colOff>
      <xdr:row>1</xdr:row>
      <xdr:rowOff>247650</xdr:rowOff>
    </xdr:to>
    <xdr:sp>
      <xdr:nvSpPr>
        <xdr:cNvPr id="1" name="Tekst 1"/>
        <xdr:cNvSpPr txBox="1">
          <a:spLocks noChangeArrowheads="1"/>
        </xdr:cNvSpPr>
      </xdr:nvSpPr>
      <xdr:spPr>
        <a:xfrm>
          <a:off x="838200" y="933450"/>
          <a:ext cx="7553325" cy="561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 PROJEKT  PLANU   ZADAŃ  INWESTYCYJNYCH  KALISZA 
 MIASTA NA PRAWACH POWIATU  NA ROK 2002              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9525</xdr:colOff>
      <xdr:row>2</xdr:row>
      <xdr:rowOff>0</xdr:rowOff>
    </xdr:to>
    <xdr:sp>
      <xdr:nvSpPr>
        <xdr:cNvPr id="2" name="Tekst 2"/>
        <xdr:cNvSpPr txBox="1">
          <a:spLocks noChangeArrowheads="1"/>
        </xdr:cNvSpPr>
      </xdr:nvSpPr>
      <xdr:spPr>
        <a:xfrm>
          <a:off x="11106150" y="16573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Wydatki z budżetu Miasta na prawach Powiatu w 2001r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9</xdr:col>
      <xdr:colOff>0</xdr:colOff>
      <xdr:row>0</xdr:row>
      <xdr:rowOff>266700</xdr:rowOff>
    </xdr:from>
    <xdr:to>
      <xdr:col>9</xdr:col>
      <xdr:colOff>0</xdr:colOff>
      <xdr:row>0</xdr:row>
      <xdr:rowOff>457200</xdr:rowOff>
    </xdr:to>
    <xdr:sp>
      <xdr:nvSpPr>
        <xdr:cNvPr id="3" name="Tekst 4"/>
        <xdr:cNvSpPr txBox="1">
          <a:spLocks noChangeArrowheads="1"/>
        </xdr:cNvSpPr>
      </xdr:nvSpPr>
      <xdr:spPr>
        <a:xfrm>
          <a:off x="9763125" y="266700"/>
          <a:ext cx="0" cy="1905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4" name="Tekst 18"/>
        <xdr:cNvSpPr txBox="1">
          <a:spLocks noChangeArrowheads="1"/>
        </xdr:cNvSpPr>
      </xdr:nvSpPr>
      <xdr:spPr>
        <a:xfrm>
          <a:off x="9763125" y="16573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/>
            <a:t>Miasto</a:t>
          </a:r>
        </a:p>
      </xdr:txBody>
    </xdr:sp>
    <xdr:clientData/>
  </xdr:twoCellAnchor>
  <xdr:twoCellAnchor>
    <xdr:from>
      <xdr:col>5</xdr:col>
      <xdr:colOff>600075</xdr:colOff>
      <xdr:row>0</xdr:row>
      <xdr:rowOff>47625</xdr:rowOff>
    </xdr:from>
    <xdr:to>
      <xdr:col>9</xdr:col>
      <xdr:colOff>581025</xdr:colOff>
      <xdr:row>0</xdr:row>
      <xdr:rowOff>866775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6896100" y="47625"/>
          <a:ext cx="3448050" cy="819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Zał. nr. 8 do projektu uchwały nr .......................... Rady Miejskiej Kalisza z dnia ............ w sprawie uchwalenia projektu budżetu Kalisza Miasta na prawach powiatu na 2002r.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1704975</xdr:colOff>
      <xdr:row>0</xdr:row>
      <xdr:rowOff>876300</xdr:rowOff>
    </xdr:from>
    <xdr:to>
      <xdr:col>7</xdr:col>
      <xdr:colOff>276225</xdr:colOff>
      <xdr:row>1</xdr:row>
      <xdr:rowOff>247650</xdr:rowOff>
    </xdr:to>
    <xdr:sp>
      <xdr:nvSpPr>
        <xdr:cNvPr id="1" name="Tekst 1"/>
        <xdr:cNvSpPr txBox="1">
          <a:spLocks noChangeArrowheads="1"/>
        </xdr:cNvSpPr>
      </xdr:nvSpPr>
      <xdr:spPr>
        <a:xfrm>
          <a:off x="2028825" y="876300"/>
          <a:ext cx="6638925" cy="619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 PROJEKT  PLANU   ZADAŃ  INWESTYCYJNYCH  KALISZA 
 MIASTA NA PRAWACH POWIATU  NA ROK 2002              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9525</xdr:colOff>
      <xdr:row>2</xdr:row>
      <xdr:rowOff>0</xdr:rowOff>
    </xdr:to>
    <xdr:sp>
      <xdr:nvSpPr>
        <xdr:cNvPr id="2" name="Tekst 2"/>
        <xdr:cNvSpPr txBox="1">
          <a:spLocks noChangeArrowheads="1"/>
        </xdr:cNvSpPr>
      </xdr:nvSpPr>
      <xdr:spPr>
        <a:xfrm>
          <a:off x="11020425" y="16573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Wydatki z budżetu Miasta na prawach Powiatu w 2001r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9</xdr:col>
      <xdr:colOff>0</xdr:colOff>
      <xdr:row>0</xdr:row>
      <xdr:rowOff>266700</xdr:rowOff>
    </xdr:from>
    <xdr:to>
      <xdr:col>9</xdr:col>
      <xdr:colOff>0</xdr:colOff>
      <xdr:row>0</xdr:row>
      <xdr:rowOff>457200</xdr:rowOff>
    </xdr:to>
    <xdr:sp>
      <xdr:nvSpPr>
        <xdr:cNvPr id="3" name="Tekst 4"/>
        <xdr:cNvSpPr txBox="1">
          <a:spLocks noChangeArrowheads="1"/>
        </xdr:cNvSpPr>
      </xdr:nvSpPr>
      <xdr:spPr>
        <a:xfrm>
          <a:off x="10248900" y="266700"/>
          <a:ext cx="0" cy="1905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4" name="Tekst 18"/>
        <xdr:cNvSpPr txBox="1">
          <a:spLocks noChangeArrowheads="1"/>
        </xdr:cNvSpPr>
      </xdr:nvSpPr>
      <xdr:spPr>
        <a:xfrm>
          <a:off x="10248900" y="16573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/>
            <a:t>Miasto</a:t>
          </a:r>
        </a:p>
      </xdr:txBody>
    </xdr:sp>
    <xdr:clientData/>
  </xdr:twoCellAnchor>
  <xdr:twoCellAnchor>
    <xdr:from>
      <xdr:col>6</xdr:col>
      <xdr:colOff>85725</xdr:colOff>
      <xdr:row>0</xdr:row>
      <xdr:rowOff>47625</xdr:rowOff>
    </xdr:from>
    <xdr:to>
      <xdr:col>9</xdr:col>
      <xdr:colOff>571500</xdr:colOff>
      <xdr:row>0</xdr:row>
      <xdr:rowOff>790575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7534275" y="47625"/>
          <a:ext cx="3286125" cy="742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Zał. nr. 8 do projektu uchwały nr .......................... Rady Miejskiej Kalisza z dnia ............ w sprawie uchwalenia projektu budżetu Kalisza Miasta na prawach powiatu na 2002r.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1247775</xdr:colOff>
      <xdr:row>0</xdr:row>
      <xdr:rowOff>57150</xdr:rowOff>
    </xdr:from>
    <xdr:to>
      <xdr:col>9</xdr:col>
      <xdr:colOff>0</xdr:colOff>
      <xdr:row>0</xdr:row>
      <xdr:rowOff>571500</xdr:rowOff>
    </xdr:to>
    <xdr:sp>
      <xdr:nvSpPr>
        <xdr:cNvPr id="1" name="Tekst 1"/>
        <xdr:cNvSpPr txBox="1">
          <a:spLocks noChangeArrowheads="1"/>
        </xdr:cNvSpPr>
      </xdr:nvSpPr>
      <xdr:spPr>
        <a:xfrm>
          <a:off x="1571625" y="57150"/>
          <a:ext cx="8639175" cy="514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 PROJEKT  PLANU   ZADAŃ  INWESTYCYJNYCH  KALISZA 
 MIASTA NA PRAWACH POWIATU  NA ROK 2002              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9525</xdr:colOff>
      <xdr:row>2</xdr:row>
      <xdr:rowOff>0</xdr:rowOff>
    </xdr:to>
    <xdr:sp>
      <xdr:nvSpPr>
        <xdr:cNvPr id="2" name="Tekst 2"/>
        <xdr:cNvSpPr txBox="1">
          <a:spLocks noChangeArrowheads="1"/>
        </xdr:cNvSpPr>
      </xdr:nvSpPr>
      <xdr:spPr>
        <a:xfrm>
          <a:off x="10982325" y="6477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Wydatki z budżetu Miasta na prawach Powiatu w 2001r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9</xdr:col>
      <xdr:colOff>0</xdr:colOff>
      <xdr:row>0</xdr:row>
      <xdr:rowOff>266700</xdr:rowOff>
    </xdr:from>
    <xdr:to>
      <xdr:col>9</xdr:col>
      <xdr:colOff>0</xdr:colOff>
      <xdr:row>0</xdr:row>
      <xdr:rowOff>457200</xdr:rowOff>
    </xdr:to>
    <xdr:sp>
      <xdr:nvSpPr>
        <xdr:cNvPr id="3" name="Tekst 4"/>
        <xdr:cNvSpPr txBox="1">
          <a:spLocks noChangeArrowheads="1"/>
        </xdr:cNvSpPr>
      </xdr:nvSpPr>
      <xdr:spPr>
        <a:xfrm>
          <a:off x="10210800" y="266700"/>
          <a:ext cx="0" cy="1905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4" name="Tekst 18"/>
        <xdr:cNvSpPr txBox="1">
          <a:spLocks noChangeArrowheads="1"/>
        </xdr:cNvSpPr>
      </xdr:nvSpPr>
      <xdr:spPr>
        <a:xfrm>
          <a:off x="10210800" y="6477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/>
            <a:t>Miasto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1247775</xdr:colOff>
      <xdr:row>0</xdr:row>
      <xdr:rowOff>57150</xdr:rowOff>
    </xdr:from>
    <xdr:to>
      <xdr:col>7</xdr:col>
      <xdr:colOff>180975</xdr:colOff>
      <xdr:row>0</xdr:row>
      <xdr:rowOff>571500</xdr:rowOff>
    </xdr:to>
    <xdr:sp>
      <xdr:nvSpPr>
        <xdr:cNvPr id="1" name="Tekst 1"/>
        <xdr:cNvSpPr txBox="1">
          <a:spLocks noChangeArrowheads="1"/>
        </xdr:cNvSpPr>
      </xdr:nvSpPr>
      <xdr:spPr>
        <a:xfrm>
          <a:off x="1571625" y="57150"/>
          <a:ext cx="7010400" cy="514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 PROPOZYCJA PLANU   ZADAŃ  INWESTYCYJNYCH  KALISZA 
 MIASTA NA PRAWACH POWIATU  NA ROK 2002              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0</xdr:colOff>
      <xdr:row>2</xdr:row>
      <xdr:rowOff>0</xdr:rowOff>
    </xdr:from>
    <xdr:to>
      <xdr:col>9</xdr:col>
      <xdr:colOff>9525</xdr:colOff>
      <xdr:row>2</xdr:row>
      <xdr:rowOff>0</xdr:rowOff>
    </xdr:to>
    <xdr:sp>
      <xdr:nvSpPr>
        <xdr:cNvPr id="2" name="Tekst 2"/>
        <xdr:cNvSpPr txBox="1">
          <a:spLocks noChangeArrowheads="1"/>
        </xdr:cNvSpPr>
      </xdr:nvSpPr>
      <xdr:spPr>
        <a:xfrm>
          <a:off x="10306050" y="695325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Wydatki z budżetu Miasta na prawach Powiatu w 2001r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9</xdr:col>
      <xdr:colOff>0</xdr:colOff>
      <xdr:row>0</xdr:row>
      <xdr:rowOff>266700</xdr:rowOff>
    </xdr:from>
    <xdr:to>
      <xdr:col>9</xdr:col>
      <xdr:colOff>0</xdr:colOff>
      <xdr:row>0</xdr:row>
      <xdr:rowOff>457200</xdr:rowOff>
    </xdr:to>
    <xdr:sp>
      <xdr:nvSpPr>
        <xdr:cNvPr id="3" name="Tekst 4"/>
        <xdr:cNvSpPr txBox="1">
          <a:spLocks noChangeArrowheads="1"/>
        </xdr:cNvSpPr>
      </xdr:nvSpPr>
      <xdr:spPr>
        <a:xfrm>
          <a:off x="10306050" y="266700"/>
          <a:ext cx="0" cy="1905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4" name="Tekst 18"/>
        <xdr:cNvSpPr txBox="1">
          <a:spLocks noChangeArrowheads="1"/>
        </xdr:cNvSpPr>
      </xdr:nvSpPr>
      <xdr:spPr>
        <a:xfrm>
          <a:off x="10306050" y="695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/>
            <a:t>Miasto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1247775</xdr:colOff>
      <xdr:row>0</xdr:row>
      <xdr:rowOff>57150</xdr:rowOff>
    </xdr:from>
    <xdr:to>
      <xdr:col>7</xdr:col>
      <xdr:colOff>180975</xdr:colOff>
      <xdr:row>0</xdr:row>
      <xdr:rowOff>571500</xdr:rowOff>
    </xdr:to>
    <xdr:sp>
      <xdr:nvSpPr>
        <xdr:cNvPr id="1" name="Tekst 1"/>
        <xdr:cNvSpPr txBox="1">
          <a:spLocks noChangeArrowheads="1"/>
        </xdr:cNvSpPr>
      </xdr:nvSpPr>
      <xdr:spPr>
        <a:xfrm>
          <a:off x="1571625" y="57150"/>
          <a:ext cx="7010400" cy="514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 PROPOZYCJA PLANU   ZADAŃ  INWESTYCYJNYCH  KALISZA 
 MIASTA NA PRAWACH POWIATU  NA ROK 2002              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0</xdr:colOff>
      <xdr:row>2</xdr:row>
      <xdr:rowOff>0</xdr:rowOff>
    </xdr:from>
    <xdr:to>
      <xdr:col>9</xdr:col>
      <xdr:colOff>9525</xdr:colOff>
      <xdr:row>2</xdr:row>
      <xdr:rowOff>0</xdr:rowOff>
    </xdr:to>
    <xdr:sp>
      <xdr:nvSpPr>
        <xdr:cNvPr id="2" name="Tekst 2"/>
        <xdr:cNvSpPr txBox="1">
          <a:spLocks noChangeArrowheads="1"/>
        </xdr:cNvSpPr>
      </xdr:nvSpPr>
      <xdr:spPr>
        <a:xfrm>
          <a:off x="10306050" y="695325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Wydatki z budżetu Miasta na prawach Powiatu w 2001r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9</xdr:col>
      <xdr:colOff>0</xdr:colOff>
      <xdr:row>0</xdr:row>
      <xdr:rowOff>266700</xdr:rowOff>
    </xdr:from>
    <xdr:to>
      <xdr:col>9</xdr:col>
      <xdr:colOff>0</xdr:colOff>
      <xdr:row>0</xdr:row>
      <xdr:rowOff>457200</xdr:rowOff>
    </xdr:to>
    <xdr:sp>
      <xdr:nvSpPr>
        <xdr:cNvPr id="3" name="Tekst 4"/>
        <xdr:cNvSpPr txBox="1">
          <a:spLocks noChangeArrowheads="1"/>
        </xdr:cNvSpPr>
      </xdr:nvSpPr>
      <xdr:spPr>
        <a:xfrm>
          <a:off x="10306050" y="266700"/>
          <a:ext cx="0" cy="1905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4" name="Tekst 18"/>
        <xdr:cNvSpPr txBox="1">
          <a:spLocks noChangeArrowheads="1"/>
        </xdr:cNvSpPr>
      </xdr:nvSpPr>
      <xdr:spPr>
        <a:xfrm>
          <a:off x="10306050" y="695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/>
            <a:t>Miasto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180975</xdr:rowOff>
    </xdr:from>
    <xdr:to>
      <xdr:col>9</xdr:col>
      <xdr:colOff>419100</xdr:colOff>
      <xdr:row>1</xdr:row>
      <xdr:rowOff>123825</xdr:rowOff>
    </xdr:to>
    <xdr:sp>
      <xdr:nvSpPr>
        <xdr:cNvPr id="1" name="Tekst 1"/>
        <xdr:cNvSpPr txBox="1">
          <a:spLocks noChangeArrowheads="1"/>
        </xdr:cNvSpPr>
      </xdr:nvSpPr>
      <xdr:spPr>
        <a:xfrm>
          <a:off x="428625" y="180975"/>
          <a:ext cx="10229850" cy="581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 PROPOZYCJA PLANU   ZADAŃ  INWESTYCYJNYCH  KALISZA 
 MIASTA NA PRAWACH POWIATU  NA LATA 2002-2004.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0</xdr:colOff>
      <xdr:row>2</xdr:row>
      <xdr:rowOff>0</xdr:rowOff>
    </xdr:from>
    <xdr:to>
      <xdr:col>9</xdr:col>
      <xdr:colOff>9525</xdr:colOff>
      <xdr:row>2</xdr:row>
      <xdr:rowOff>0</xdr:rowOff>
    </xdr:to>
    <xdr:sp>
      <xdr:nvSpPr>
        <xdr:cNvPr id="2" name="Tekst 2"/>
        <xdr:cNvSpPr txBox="1">
          <a:spLocks noChangeArrowheads="1"/>
        </xdr:cNvSpPr>
      </xdr:nvSpPr>
      <xdr:spPr>
        <a:xfrm>
          <a:off x="10239375" y="76200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Wydatki z budżetu Miasta na prawach Powiatu w 2001r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9</xdr:col>
      <xdr:colOff>0</xdr:colOff>
      <xdr:row>0</xdr:row>
      <xdr:rowOff>266700</xdr:rowOff>
    </xdr:from>
    <xdr:to>
      <xdr:col>9</xdr:col>
      <xdr:colOff>0</xdr:colOff>
      <xdr:row>0</xdr:row>
      <xdr:rowOff>457200</xdr:rowOff>
    </xdr:to>
    <xdr:sp>
      <xdr:nvSpPr>
        <xdr:cNvPr id="3" name="Tekst 4"/>
        <xdr:cNvSpPr txBox="1">
          <a:spLocks noChangeArrowheads="1"/>
        </xdr:cNvSpPr>
      </xdr:nvSpPr>
      <xdr:spPr>
        <a:xfrm>
          <a:off x="10239375" y="266700"/>
          <a:ext cx="0" cy="1905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4" name="Tekst 18"/>
        <xdr:cNvSpPr txBox="1">
          <a:spLocks noChangeArrowheads="1"/>
        </xdr:cNvSpPr>
      </xdr:nvSpPr>
      <xdr:spPr>
        <a:xfrm>
          <a:off x="10239375" y="762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/>
            <a:t>Miasto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4"/>
  <sheetViews>
    <sheetView tabSelected="1" zoomScale="75" zoomScaleNormal="75" workbookViewId="0" topLeftCell="A1">
      <selection activeCell="B3" sqref="B3:B7"/>
    </sheetView>
  </sheetViews>
  <sheetFormatPr defaultColWidth="9.00390625" defaultRowHeight="12.75"/>
  <cols>
    <col min="1" max="1" width="4.25390625" style="143" customWidth="1"/>
    <col min="2" max="2" width="31.25390625" style="97" customWidth="1"/>
    <col min="3" max="3" width="24.875" style="97" customWidth="1"/>
    <col min="4" max="4" width="12.75390625" style="97" customWidth="1"/>
    <col min="5" max="5" width="12.25390625" style="97" customWidth="1"/>
    <col min="6" max="7" width="12.375" style="97" customWidth="1"/>
    <col min="8" max="8" width="11.125" style="97" customWidth="1"/>
    <col min="9" max="9" width="13.25390625" style="97" customWidth="1"/>
    <col min="10" max="10" width="10.125" style="97" customWidth="1"/>
    <col min="11" max="11" width="0.2421875" style="97" hidden="1" customWidth="1"/>
    <col min="12" max="255" width="0" style="97" hidden="1" customWidth="1"/>
    <col min="256" max="16384" width="16.625" style="97" customWidth="1"/>
  </cols>
  <sheetData>
    <row r="1" spans="1:11" ht="98.25" customHeight="1">
      <c r="A1" s="136"/>
      <c r="B1" s="40"/>
      <c r="C1" s="13"/>
      <c r="D1" s="41"/>
      <c r="E1" s="42"/>
      <c r="F1" s="42"/>
      <c r="G1" s="42"/>
      <c r="H1" s="42"/>
      <c r="I1" s="42"/>
      <c r="J1" s="42"/>
      <c r="K1" s="43"/>
    </row>
    <row r="2" spans="1:11" ht="32.25" customHeight="1">
      <c r="A2" s="136"/>
      <c r="B2" s="40"/>
      <c r="C2" s="13"/>
      <c r="D2" s="41"/>
      <c r="E2" s="42"/>
      <c r="F2" s="42"/>
      <c r="G2" s="42"/>
      <c r="H2" s="42"/>
      <c r="I2" s="42"/>
      <c r="J2" s="42"/>
      <c r="K2" s="43"/>
    </row>
    <row r="3" spans="1:11" ht="20.25" customHeight="1">
      <c r="A3" s="214"/>
      <c r="B3" s="211" t="s">
        <v>46</v>
      </c>
      <c r="C3" s="204" t="s">
        <v>0</v>
      </c>
      <c r="D3" s="217" t="s">
        <v>48</v>
      </c>
      <c r="E3" s="204" t="s">
        <v>100</v>
      </c>
      <c r="F3" s="201" t="s">
        <v>428</v>
      </c>
      <c r="G3" s="202"/>
      <c r="H3" s="202"/>
      <c r="I3" s="203"/>
      <c r="J3" s="199" t="s">
        <v>435</v>
      </c>
      <c r="K3" s="200"/>
    </row>
    <row r="4" spans="1:11" ht="15" customHeight="1">
      <c r="A4" s="215"/>
      <c r="B4" s="212"/>
      <c r="C4" s="209"/>
      <c r="D4" s="218"/>
      <c r="E4" s="209"/>
      <c r="F4" s="204" t="s">
        <v>429</v>
      </c>
      <c r="G4" s="206" t="s">
        <v>430</v>
      </c>
      <c r="H4" s="207"/>
      <c r="I4" s="208"/>
      <c r="J4" s="199"/>
      <c r="K4" s="200"/>
    </row>
    <row r="5" spans="1:11" ht="15.75" customHeight="1">
      <c r="A5" s="215"/>
      <c r="B5" s="212"/>
      <c r="C5" s="209"/>
      <c r="D5" s="218"/>
      <c r="E5" s="209"/>
      <c r="F5" s="205"/>
      <c r="G5" s="206" t="s">
        <v>431</v>
      </c>
      <c r="H5" s="208"/>
      <c r="I5" s="204" t="s">
        <v>434</v>
      </c>
      <c r="J5" s="199"/>
      <c r="K5" s="200"/>
    </row>
    <row r="6" spans="1:11" ht="18.75" customHeight="1">
      <c r="A6" s="215"/>
      <c r="B6" s="212"/>
      <c r="C6" s="209"/>
      <c r="D6" s="218"/>
      <c r="E6" s="209"/>
      <c r="F6" s="205"/>
      <c r="G6" s="204" t="s">
        <v>432</v>
      </c>
      <c r="H6" s="204" t="s">
        <v>433</v>
      </c>
      <c r="I6" s="205"/>
      <c r="J6" s="199"/>
      <c r="K6" s="200"/>
    </row>
    <row r="7" spans="1:11" ht="10.5" customHeight="1">
      <c r="A7" s="216"/>
      <c r="B7" s="213"/>
      <c r="C7" s="210"/>
      <c r="D7" s="219"/>
      <c r="E7" s="210"/>
      <c r="F7" s="198"/>
      <c r="G7" s="198"/>
      <c r="H7" s="198"/>
      <c r="I7" s="198"/>
      <c r="J7" s="199"/>
      <c r="K7" s="200"/>
    </row>
    <row r="8" spans="1:11" ht="12" customHeight="1">
      <c r="A8" s="118">
        <v>1</v>
      </c>
      <c r="B8" s="27">
        <v>2</v>
      </c>
      <c r="C8" s="25">
        <v>3</v>
      </c>
      <c r="D8" s="26">
        <v>4</v>
      </c>
      <c r="E8" s="27">
        <v>5</v>
      </c>
      <c r="F8" s="27">
        <v>6</v>
      </c>
      <c r="G8" s="27">
        <v>7</v>
      </c>
      <c r="H8" s="27">
        <v>8</v>
      </c>
      <c r="I8" s="27">
        <v>9</v>
      </c>
      <c r="J8" s="38">
        <v>10</v>
      </c>
      <c r="K8" s="168"/>
    </row>
    <row r="9" spans="1:11" s="98" customFormat="1" ht="18" customHeight="1">
      <c r="A9" s="137"/>
      <c r="B9" s="44" t="s">
        <v>1</v>
      </c>
      <c r="C9" s="45"/>
      <c r="D9" s="46">
        <f>SUM(D10,D16,D25,D30,D37,D42,D49,D52,D57,D72)</f>
        <v>88710760</v>
      </c>
      <c r="E9" s="46">
        <f>SUM(E10,E16,E25,E30,E37,E42,E49,E52,E57,E72)</f>
        <v>23092401</v>
      </c>
      <c r="F9" s="46">
        <f aca="true" t="shared" si="0" ref="F9:F40">SUM(G9:I9)</f>
        <v>19458967</v>
      </c>
      <c r="G9" s="46">
        <f>SUM(G10,G16,G25,G30,G37,G42,G49,G52,G57,G72)</f>
        <v>14424339</v>
      </c>
      <c r="H9" s="46">
        <f>SUM(H10,H16,H25,H30,H37,H42,H49,H52,H57,H72)</f>
        <v>2433200</v>
      </c>
      <c r="I9" s="46">
        <f>SUM(I10,I16,I25,I30,I37,I42,I49,I52,I57,I72)</f>
        <v>2601428</v>
      </c>
      <c r="J9" s="47"/>
      <c r="K9" s="169"/>
    </row>
    <row r="10" spans="1:11" s="98" customFormat="1" ht="15.75" customHeight="1">
      <c r="A10" s="138"/>
      <c r="B10" s="54" t="s">
        <v>78</v>
      </c>
      <c r="C10" s="55"/>
      <c r="D10" s="56">
        <f>SUM(D11)</f>
        <v>5950000</v>
      </c>
      <c r="E10" s="56">
        <f>SUM(E11)</f>
        <v>110350</v>
      </c>
      <c r="F10" s="56">
        <f t="shared" si="0"/>
        <v>2784000</v>
      </c>
      <c r="G10" s="56">
        <f>SUM(G11)</f>
        <v>2784000</v>
      </c>
      <c r="H10" s="56">
        <f>SUM(H11)</f>
        <v>0</v>
      </c>
      <c r="I10" s="56">
        <f>SUM(I11)</f>
        <v>0</v>
      </c>
      <c r="J10" s="57"/>
      <c r="K10" s="170"/>
    </row>
    <row r="11" spans="1:11" s="99" customFormat="1" ht="16.5" customHeight="1">
      <c r="A11" s="137"/>
      <c r="B11" s="77" t="s">
        <v>82</v>
      </c>
      <c r="C11" s="78"/>
      <c r="D11" s="79">
        <f>SUM(D12:D15)</f>
        <v>5950000</v>
      </c>
      <c r="E11" s="79">
        <f>SUM(E12:E15)</f>
        <v>110350</v>
      </c>
      <c r="F11" s="79">
        <f t="shared" si="0"/>
        <v>2784000</v>
      </c>
      <c r="G11" s="79">
        <f>SUM(G12:G15)</f>
        <v>2784000</v>
      </c>
      <c r="H11" s="79">
        <f>SUM(H12:H15)</f>
        <v>0</v>
      </c>
      <c r="I11" s="79">
        <f>SUM(I12:I15)</f>
        <v>0</v>
      </c>
      <c r="J11" s="80"/>
      <c r="K11" s="171"/>
    </row>
    <row r="12" spans="1:11" s="100" customFormat="1" ht="66.75" customHeight="1">
      <c r="A12" s="137">
        <v>1</v>
      </c>
      <c r="B12" s="59" t="s">
        <v>443</v>
      </c>
      <c r="C12" s="60" t="s">
        <v>444</v>
      </c>
      <c r="D12" s="61"/>
      <c r="E12" s="61"/>
      <c r="F12" s="61">
        <f t="shared" si="0"/>
        <v>120000</v>
      </c>
      <c r="G12" s="61">
        <v>120000</v>
      </c>
      <c r="H12" s="61"/>
      <c r="I12" s="61"/>
      <c r="J12" s="62" t="s">
        <v>35</v>
      </c>
      <c r="K12" s="172"/>
    </row>
    <row r="13" spans="1:11" s="98" customFormat="1" ht="80.25" customHeight="1">
      <c r="A13" s="137">
        <v>2</v>
      </c>
      <c r="B13" s="7" t="s">
        <v>119</v>
      </c>
      <c r="C13" s="94" t="s">
        <v>487</v>
      </c>
      <c r="D13" s="14">
        <v>5500000</v>
      </c>
      <c r="E13" s="17">
        <v>110350</v>
      </c>
      <c r="F13" s="17">
        <f t="shared" si="0"/>
        <v>2214000</v>
      </c>
      <c r="G13" s="17">
        <v>2214000</v>
      </c>
      <c r="H13" s="17"/>
      <c r="I13" s="17"/>
      <c r="J13" s="30" t="s">
        <v>32</v>
      </c>
      <c r="K13" s="167"/>
    </row>
    <row r="14" spans="1:11" s="98" customFormat="1" ht="65.25" customHeight="1">
      <c r="A14" s="137">
        <v>3</v>
      </c>
      <c r="B14" s="7" t="s">
        <v>482</v>
      </c>
      <c r="C14" s="94" t="s">
        <v>488</v>
      </c>
      <c r="D14" s="14">
        <v>250000</v>
      </c>
      <c r="E14" s="17"/>
      <c r="F14" s="17">
        <f t="shared" si="0"/>
        <v>250000</v>
      </c>
      <c r="G14" s="17">
        <v>250000</v>
      </c>
      <c r="H14" s="17"/>
      <c r="I14" s="17"/>
      <c r="J14" s="30">
        <v>2002</v>
      </c>
      <c r="K14" s="167"/>
    </row>
    <row r="15" spans="1:11" s="98" customFormat="1" ht="42" customHeight="1">
      <c r="A15" s="137">
        <v>4</v>
      </c>
      <c r="B15" s="7" t="s">
        <v>206</v>
      </c>
      <c r="C15" s="94" t="s">
        <v>207</v>
      </c>
      <c r="D15" s="14">
        <v>200000</v>
      </c>
      <c r="E15" s="17"/>
      <c r="F15" s="17">
        <f t="shared" si="0"/>
        <v>200000</v>
      </c>
      <c r="G15" s="17">
        <v>200000</v>
      </c>
      <c r="H15" s="17"/>
      <c r="I15" s="17"/>
      <c r="J15" s="30">
        <v>2002</v>
      </c>
      <c r="K15" s="167"/>
    </row>
    <row r="16" spans="1:11" s="98" customFormat="1" ht="17.25" customHeight="1">
      <c r="A16" s="39"/>
      <c r="B16" s="18" t="s">
        <v>49</v>
      </c>
      <c r="C16" s="19"/>
      <c r="D16" s="20">
        <f>SUM(D20,D17)</f>
        <v>48095055</v>
      </c>
      <c r="E16" s="21">
        <f>SUM(E20,E17)</f>
        <v>10853427</v>
      </c>
      <c r="F16" s="21">
        <f t="shared" si="0"/>
        <v>6766577</v>
      </c>
      <c r="G16" s="21">
        <f>SUM(G20,G17)</f>
        <v>4185149</v>
      </c>
      <c r="H16" s="21">
        <f>SUM(H20,H17)</f>
        <v>0</v>
      </c>
      <c r="I16" s="21">
        <f>SUM(I20,I17)</f>
        <v>2581428</v>
      </c>
      <c r="J16" s="28"/>
      <c r="K16" s="173"/>
    </row>
    <row r="17" spans="1:11" s="101" customFormat="1" ht="18" customHeight="1">
      <c r="A17" s="48"/>
      <c r="B17" s="63" t="s">
        <v>73</v>
      </c>
      <c r="C17" s="64"/>
      <c r="D17" s="37">
        <f>SUM(D18:D19)</f>
        <v>27307055</v>
      </c>
      <c r="E17" s="37">
        <f>SUM(E18:E19)</f>
        <v>6016627</v>
      </c>
      <c r="F17" s="37">
        <f t="shared" si="0"/>
        <v>2581428</v>
      </c>
      <c r="G17" s="37">
        <f>SUM(G18:G19)</f>
        <v>0</v>
      </c>
      <c r="H17" s="37">
        <f>SUM(H18:H19)</f>
        <v>0</v>
      </c>
      <c r="I17" s="37">
        <f>SUM(I18:I19)</f>
        <v>2581428</v>
      </c>
      <c r="J17" s="66"/>
      <c r="K17" s="174"/>
    </row>
    <row r="18" spans="1:11" s="98" customFormat="1" ht="92.25" customHeight="1">
      <c r="A18" s="48">
        <v>5</v>
      </c>
      <c r="B18" s="9" t="s">
        <v>439</v>
      </c>
      <c r="C18" s="15" t="s">
        <v>445</v>
      </c>
      <c r="D18" s="12">
        <v>25707055</v>
      </c>
      <c r="E18" s="10">
        <v>5716627</v>
      </c>
      <c r="F18" s="10">
        <f t="shared" si="0"/>
        <v>2081428</v>
      </c>
      <c r="G18" s="10"/>
      <c r="H18" s="10"/>
      <c r="I18" s="10">
        <v>2081428</v>
      </c>
      <c r="J18" s="30" t="s">
        <v>442</v>
      </c>
      <c r="K18" s="167"/>
    </row>
    <row r="19" spans="1:11" s="98" customFormat="1" ht="59.25" customHeight="1">
      <c r="A19" s="48">
        <v>6</v>
      </c>
      <c r="B19" s="11" t="s">
        <v>466</v>
      </c>
      <c r="C19" s="15" t="s">
        <v>467</v>
      </c>
      <c r="D19" s="16">
        <v>1600000</v>
      </c>
      <c r="E19" s="17">
        <v>300000</v>
      </c>
      <c r="F19" s="17">
        <f t="shared" si="0"/>
        <v>500000</v>
      </c>
      <c r="G19" s="17"/>
      <c r="H19" s="17"/>
      <c r="I19" s="17">
        <v>500000</v>
      </c>
      <c r="J19" s="30" t="s">
        <v>32</v>
      </c>
      <c r="K19" s="167"/>
    </row>
    <row r="20" spans="1:11" s="101" customFormat="1" ht="18.75" customHeight="1">
      <c r="A20" s="29"/>
      <c r="B20" s="63" t="s">
        <v>72</v>
      </c>
      <c r="C20" s="64"/>
      <c r="D20" s="67">
        <f>SUM(D21:D24)</f>
        <v>20788000</v>
      </c>
      <c r="E20" s="37">
        <f>SUM(E21:E24)</f>
        <v>4836800</v>
      </c>
      <c r="F20" s="37">
        <f t="shared" si="0"/>
        <v>4185149</v>
      </c>
      <c r="G20" s="37">
        <f>SUM(G21:G24)</f>
        <v>4185149</v>
      </c>
      <c r="H20" s="37"/>
      <c r="I20" s="37"/>
      <c r="J20" s="68"/>
      <c r="K20" s="175"/>
    </row>
    <row r="21" spans="1:11" s="100" customFormat="1" ht="42" customHeight="1">
      <c r="A21" s="29">
        <v>7</v>
      </c>
      <c r="B21" s="11" t="s">
        <v>10</v>
      </c>
      <c r="C21" s="15" t="s">
        <v>153</v>
      </c>
      <c r="D21" s="16">
        <v>18800000</v>
      </c>
      <c r="E21" s="17">
        <v>4836800</v>
      </c>
      <c r="F21" s="17">
        <f t="shared" si="0"/>
        <v>2850000</v>
      </c>
      <c r="G21" s="17">
        <v>2850000</v>
      </c>
      <c r="H21" s="17"/>
      <c r="I21" s="17"/>
      <c r="J21" s="30" t="s">
        <v>126</v>
      </c>
      <c r="K21" s="167"/>
    </row>
    <row r="22" spans="1:11" s="100" customFormat="1" ht="58.5" customHeight="1">
      <c r="A22" s="29">
        <v>8</v>
      </c>
      <c r="B22" s="11" t="s">
        <v>403</v>
      </c>
      <c r="C22" s="15"/>
      <c r="D22" s="16"/>
      <c r="E22" s="17"/>
      <c r="F22" s="17">
        <f t="shared" si="0"/>
        <v>347149</v>
      </c>
      <c r="G22" s="17">
        <v>347149</v>
      </c>
      <c r="H22" s="17"/>
      <c r="I22" s="17"/>
      <c r="J22" s="30" t="s">
        <v>35</v>
      </c>
      <c r="K22" s="167"/>
    </row>
    <row r="23" spans="1:11" s="100" customFormat="1" ht="42.75" customHeight="1">
      <c r="A23" s="29">
        <v>9</v>
      </c>
      <c r="B23" s="11" t="s">
        <v>464</v>
      </c>
      <c r="C23" s="15"/>
      <c r="D23" s="16">
        <v>1500000</v>
      </c>
      <c r="E23" s="17"/>
      <c r="F23" s="17">
        <f t="shared" si="0"/>
        <v>500000</v>
      </c>
      <c r="G23" s="17">
        <v>500000</v>
      </c>
      <c r="H23" s="17"/>
      <c r="I23" s="17"/>
      <c r="J23" s="30" t="s">
        <v>124</v>
      </c>
      <c r="K23" s="167"/>
    </row>
    <row r="24" spans="1:11" s="100" customFormat="1" ht="58.5" customHeight="1">
      <c r="A24" s="29">
        <v>10</v>
      </c>
      <c r="B24" s="7" t="s">
        <v>440</v>
      </c>
      <c r="C24" s="94" t="s">
        <v>446</v>
      </c>
      <c r="D24" s="14">
        <v>488000</v>
      </c>
      <c r="E24" s="17"/>
      <c r="F24" s="17">
        <f t="shared" si="0"/>
        <v>488000</v>
      </c>
      <c r="G24" s="17">
        <v>488000</v>
      </c>
      <c r="H24" s="17"/>
      <c r="I24" s="17"/>
      <c r="J24" s="30">
        <v>2002</v>
      </c>
      <c r="K24" s="167"/>
    </row>
    <row r="25" spans="1:11" ht="15" customHeight="1">
      <c r="A25" s="39"/>
      <c r="B25" s="2" t="s">
        <v>50</v>
      </c>
      <c r="C25" s="3"/>
      <c r="D25" s="4">
        <f>SUM(D26,D28)</f>
        <v>0</v>
      </c>
      <c r="E25" s="5">
        <f>SUM(E26,E28)</f>
        <v>0</v>
      </c>
      <c r="F25" s="5">
        <f t="shared" si="0"/>
        <v>950000</v>
      </c>
      <c r="G25" s="5">
        <f>SUM(G26,G28)</f>
        <v>400000</v>
      </c>
      <c r="H25" s="5">
        <f>SUM(H26,H28)</f>
        <v>550000</v>
      </c>
      <c r="I25" s="5">
        <f>SUM(I26,I28)</f>
        <v>0</v>
      </c>
      <c r="J25" s="90"/>
      <c r="K25" s="176"/>
    </row>
    <row r="26" spans="1:11" s="102" customFormat="1" ht="14.25" customHeight="1">
      <c r="A26" s="29"/>
      <c r="B26" s="63" t="s">
        <v>61</v>
      </c>
      <c r="C26" s="64"/>
      <c r="D26" s="67">
        <f>SUM(D27:D27)</f>
        <v>0</v>
      </c>
      <c r="E26" s="37">
        <f>SUM(E27:E27)</f>
        <v>0</v>
      </c>
      <c r="F26" s="37">
        <f t="shared" si="0"/>
        <v>400000</v>
      </c>
      <c r="G26" s="37">
        <f>SUM(G27:G27)</f>
        <v>400000</v>
      </c>
      <c r="H26" s="37">
        <f>SUM(H27:H27)</f>
        <v>0</v>
      </c>
      <c r="I26" s="37">
        <f>SUM(I27:I27)</f>
        <v>0</v>
      </c>
      <c r="J26" s="66"/>
      <c r="K26" s="174"/>
    </row>
    <row r="27" spans="1:11" ht="51.75" customHeight="1">
      <c r="A27" s="29">
        <v>11</v>
      </c>
      <c r="B27" s="11" t="s">
        <v>6</v>
      </c>
      <c r="C27" s="23"/>
      <c r="D27" s="10"/>
      <c r="E27" s="17"/>
      <c r="F27" s="17">
        <f t="shared" si="0"/>
        <v>400000</v>
      </c>
      <c r="G27" s="17">
        <v>400000</v>
      </c>
      <c r="H27" s="17"/>
      <c r="I27" s="17"/>
      <c r="J27" s="30" t="s">
        <v>35</v>
      </c>
      <c r="K27" s="167"/>
    </row>
    <row r="28" spans="1:11" s="101" customFormat="1" ht="13.5" customHeight="1">
      <c r="A28" s="29"/>
      <c r="B28" s="63" t="s">
        <v>436</v>
      </c>
      <c r="C28" s="64"/>
      <c r="D28" s="67">
        <f>SUM(D29:D29)</f>
        <v>0</v>
      </c>
      <c r="E28" s="37">
        <f>SUM(E29:E29)</f>
        <v>0</v>
      </c>
      <c r="F28" s="37">
        <f t="shared" si="0"/>
        <v>550000</v>
      </c>
      <c r="G28" s="37">
        <f>SUM(G29:G29)</f>
        <v>0</v>
      </c>
      <c r="H28" s="37">
        <f>SUM(H29:H29)</f>
        <v>550000</v>
      </c>
      <c r="I28" s="37">
        <f>SUM(I29:I29)</f>
        <v>0</v>
      </c>
      <c r="J28" s="68"/>
      <c r="K28" s="175"/>
    </row>
    <row r="29" spans="1:11" ht="38.25" customHeight="1">
      <c r="A29" s="29">
        <v>12</v>
      </c>
      <c r="B29" s="11" t="s">
        <v>226</v>
      </c>
      <c r="C29" s="23"/>
      <c r="D29" s="10"/>
      <c r="E29" s="17"/>
      <c r="F29" s="17">
        <f t="shared" si="0"/>
        <v>550000</v>
      </c>
      <c r="G29" s="17"/>
      <c r="H29" s="17">
        <v>550000</v>
      </c>
      <c r="I29" s="17"/>
      <c r="J29" s="30" t="s">
        <v>36</v>
      </c>
      <c r="K29" s="167"/>
    </row>
    <row r="30" spans="1:11" ht="16.5" customHeight="1">
      <c r="A30" s="39"/>
      <c r="B30" s="2" t="s">
        <v>51</v>
      </c>
      <c r="C30" s="3"/>
      <c r="D30" s="6">
        <f>SUM(D31)</f>
        <v>963290</v>
      </c>
      <c r="E30" s="6">
        <f>SUM(E31)</f>
        <v>100000</v>
      </c>
      <c r="F30" s="6">
        <f t="shared" si="0"/>
        <v>520000</v>
      </c>
      <c r="G30" s="6">
        <f>SUM(G31)</f>
        <v>520000</v>
      </c>
      <c r="H30" s="6">
        <f>SUM(H31)</f>
        <v>0</v>
      </c>
      <c r="I30" s="6">
        <f>SUM(I31)</f>
        <v>0</v>
      </c>
      <c r="J30" s="90"/>
      <c r="K30" s="176"/>
    </row>
    <row r="31" spans="1:11" s="102" customFormat="1" ht="15.75" customHeight="1">
      <c r="A31" s="29"/>
      <c r="B31" s="63" t="s">
        <v>63</v>
      </c>
      <c r="C31" s="64"/>
      <c r="D31" s="65">
        <f>SUM(D32:D36)</f>
        <v>963290</v>
      </c>
      <c r="E31" s="65">
        <f>SUM(E32:E36)</f>
        <v>100000</v>
      </c>
      <c r="F31" s="65">
        <f t="shared" si="0"/>
        <v>520000</v>
      </c>
      <c r="G31" s="65">
        <f>SUM(G32:G36)</f>
        <v>520000</v>
      </c>
      <c r="H31" s="65">
        <f>SUM(H32:H36)</f>
        <v>0</v>
      </c>
      <c r="I31" s="65">
        <f>SUM(I32:I36)</f>
        <v>0</v>
      </c>
      <c r="J31" s="66"/>
      <c r="K31" s="174"/>
    </row>
    <row r="32" spans="1:11" ht="26.25" customHeight="1">
      <c r="A32" s="29">
        <v>13</v>
      </c>
      <c r="B32" s="7" t="s">
        <v>9</v>
      </c>
      <c r="C32" s="7" t="s">
        <v>447</v>
      </c>
      <c r="D32" s="14"/>
      <c r="E32" s="17"/>
      <c r="F32" s="17">
        <f t="shared" si="0"/>
        <v>200000</v>
      </c>
      <c r="G32" s="17">
        <v>200000</v>
      </c>
      <c r="H32" s="17"/>
      <c r="I32" s="17"/>
      <c r="J32" s="38" t="s">
        <v>35</v>
      </c>
      <c r="K32" s="168"/>
    </row>
    <row r="33" spans="1:11" ht="26.25" customHeight="1">
      <c r="A33" s="29">
        <v>14</v>
      </c>
      <c r="B33" s="11" t="s">
        <v>26</v>
      </c>
      <c r="C33" s="15" t="s">
        <v>156</v>
      </c>
      <c r="D33" s="16">
        <v>793290</v>
      </c>
      <c r="E33" s="8">
        <v>100000</v>
      </c>
      <c r="F33" s="8">
        <f t="shared" si="0"/>
        <v>150000</v>
      </c>
      <c r="G33" s="17">
        <v>150000</v>
      </c>
      <c r="H33" s="8"/>
      <c r="I33" s="8"/>
      <c r="J33" s="38" t="s">
        <v>32</v>
      </c>
      <c r="K33" s="168"/>
    </row>
    <row r="34" spans="1:11" ht="26.25" customHeight="1">
      <c r="A34" s="29">
        <v>15</v>
      </c>
      <c r="B34" s="11" t="s">
        <v>26</v>
      </c>
      <c r="C34" s="15" t="s">
        <v>196</v>
      </c>
      <c r="D34" s="16">
        <v>50000</v>
      </c>
      <c r="E34" s="8"/>
      <c r="F34" s="8">
        <f t="shared" si="0"/>
        <v>50000</v>
      </c>
      <c r="G34" s="17">
        <v>50000</v>
      </c>
      <c r="H34" s="8"/>
      <c r="I34" s="8"/>
      <c r="J34" s="38">
        <v>2002</v>
      </c>
      <c r="K34" s="168"/>
    </row>
    <row r="35" spans="1:11" ht="26.25" customHeight="1">
      <c r="A35" s="29">
        <v>16</v>
      </c>
      <c r="B35" s="11" t="s">
        <v>459</v>
      </c>
      <c r="C35" s="15" t="s">
        <v>460</v>
      </c>
      <c r="D35" s="16">
        <v>20000</v>
      </c>
      <c r="E35" s="8"/>
      <c r="F35" s="8">
        <f t="shared" si="0"/>
        <v>20000</v>
      </c>
      <c r="G35" s="17">
        <v>20000</v>
      </c>
      <c r="H35" s="8"/>
      <c r="I35" s="8"/>
      <c r="J35" s="38">
        <v>2002</v>
      </c>
      <c r="K35" s="168"/>
    </row>
    <row r="36" spans="1:11" ht="31.5" customHeight="1">
      <c r="A36" s="29">
        <v>17</v>
      </c>
      <c r="B36" s="11" t="s">
        <v>228</v>
      </c>
      <c r="C36" s="15" t="s">
        <v>229</v>
      </c>
      <c r="D36" s="16">
        <v>100000</v>
      </c>
      <c r="E36" s="8"/>
      <c r="F36" s="8">
        <f t="shared" si="0"/>
        <v>100000</v>
      </c>
      <c r="G36" s="17">
        <v>100000</v>
      </c>
      <c r="H36" s="8"/>
      <c r="I36" s="8"/>
      <c r="J36" s="38">
        <v>2002</v>
      </c>
      <c r="K36" s="168"/>
    </row>
    <row r="37" spans="1:11" ht="15" customHeight="1">
      <c r="A37" s="39"/>
      <c r="B37" s="18" t="s">
        <v>52</v>
      </c>
      <c r="C37" s="53"/>
      <c r="D37" s="6">
        <f>SUM(D38,D40)</f>
        <v>102000</v>
      </c>
      <c r="E37" s="6">
        <f>SUM(E38,E40)</f>
        <v>15000</v>
      </c>
      <c r="F37" s="6">
        <f t="shared" si="0"/>
        <v>87000</v>
      </c>
      <c r="G37" s="6">
        <f>SUM(G38,G40)</f>
        <v>87000</v>
      </c>
      <c r="H37" s="6">
        <f>SUM(H38,H40)</f>
        <v>0</v>
      </c>
      <c r="I37" s="6">
        <f>SUM(I38,I40)</f>
        <v>0</v>
      </c>
      <c r="J37" s="90"/>
      <c r="K37" s="176"/>
    </row>
    <row r="38" spans="1:11" s="99" customFormat="1" ht="15" customHeight="1">
      <c r="A38" s="48"/>
      <c r="B38" s="63" t="s">
        <v>76</v>
      </c>
      <c r="C38" s="82"/>
      <c r="D38" s="69">
        <f>SUM(D39:D39)</f>
        <v>70000</v>
      </c>
      <c r="E38" s="69">
        <f>SUM(E39:E39)</f>
        <v>0</v>
      </c>
      <c r="F38" s="178">
        <f t="shared" si="0"/>
        <v>70000</v>
      </c>
      <c r="G38" s="69">
        <f>SUM(G39:G39)</f>
        <v>70000</v>
      </c>
      <c r="H38" s="69">
        <f>SUM(H39:H39)</f>
        <v>0</v>
      </c>
      <c r="I38" s="69">
        <f>SUM(I39:I39)</f>
        <v>0</v>
      </c>
      <c r="J38" s="81"/>
      <c r="K38" s="177"/>
    </row>
    <row r="39" spans="1:11" s="197" customFormat="1" ht="36.75" customHeight="1">
      <c r="A39" s="48">
        <v>18</v>
      </c>
      <c r="B39" s="11" t="s">
        <v>486</v>
      </c>
      <c r="C39" s="194"/>
      <c r="D39" s="16">
        <v>70000</v>
      </c>
      <c r="E39" s="17"/>
      <c r="F39" s="17">
        <f t="shared" si="0"/>
        <v>70000</v>
      </c>
      <c r="G39" s="17">
        <v>70000</v>
      </c>
      <c r="H39" s="17"/>
      <c r="I39" s="17"/>
      <c r="J39" s="195">
        <v>2002</v>
      </c>
      <c r="K39" s="196"/>
    </row>
    <row r="40" spans="1:11" s="103" customFormat="1" ht="15" customHeight="1">
      <c r="A40" s="89"/>
      <c r="B40" s="71" t="s">
        <v>90</v>
      </c>
      <c r="C40" s="82"/>
      <c r="D40" s="69">
        <f>SUM(D41:D41)</f>
        <v>32000</v>
      </c>
      <c r="E40" s="69">
        <f>SUM(E41:E41)</f>
        <v>15000</v>
      </c>
      <c r="F40" s="69">
        <f t="shared" si="0"/>
        <v>17000</v>
      </c>
      <c r="G40" s="69">
        <f>SUM(G41:G41)</f>
        <v>17000</v>
      </c>
      <c r="H40" s="69">
        <f>SUM(H41:H41)</f>
        <v>0</v>
      </c>
      <c r="I40" s="69">
        <f>SUM(I41:I41)</f>
        <v>0</v>
      </c>
      <c r="J40" s="81"/>
      <c r="K40" s="177"/>
    </row>
    <row r="41" spans="1:11" s="103" customFormat="1" ht="29.25" customHeight="1">
      <c r="A41" s="48">
        <v>19</v>
      </c>
      <c r="B41" s="11" t="s">
        <v>425</v>
      </c>
      <c r="C41" s="15" t="s">
        <v>30</v>
      </c>
      <c r="D41" s="16">
        <v>32000</v>
      </c>
      <c r="E41" s="17">
        <v>15000</v>
      </c>
      <c r="F41" s="17">
        <f aca="true" t="shared" si="1" ref="F41:F74">SUM(G41:I41)</f>
        <v>17000</v>
      </c>
      <c r="G41" s="17">
        <v>17000</v>
      </c>
      <c r="H41" s="17"/>
      <c r="I41" s="17"/>
      <c r="J41" s="30" t="s">
        <v>34</v>
      </c>
      <c r="K41" s="167"/>
    </row>
    <row r="42" spans="1:11" ht="15.75" customHeight="1">
      <c r="A42" s="39"/>
      <c r="B42" s="2" t="s">
        <v>53</v>
      </c>
      <c r="C42" s="3"/>
      <c r="D42" s="4">
        <f>SUM(D43,D45,D47)</f>
        <v>26613100</v>
      </c>
      <c r="E42" s="4">
        <f>SUM(E43,E45,E47)</f>
        <v>10405010</v>
      </c>
      <c r="F42" s="5">
        <f t="shared" si="1"/>
        <v>1208090</v>
      </c>
      <c r="G42" s="4">
        <f>SUM(G43,G45,G47)</f>
        <v>1208090</v>
      </c>
      <c r="H42" s="4">
        <f>SUM(H43,H45,H47)</f>
        <v>0</v>
      </c>
      <c r="I42" s="4">
        <f>SUM(I43,I45,I47)</f>
        <v>0</v>
      </c>
      <c r="J42" s="90"/>
      <c r="K42" s="176"/>
    </row>
    <row r="43" spans="1:11" s="101" customFormat="1" ht="18" customHeight="1">
      <c r="A43" s="29"/>
      <c r="B43" s="63" t="s">
        <v>65</v>
      </c>
      <c r="C43" s="64"/>
      <c r="D43" s="67">
        <f>SUM(D44)</f>
        <v>10873100</v>
      </c>
      <c r="E43" s="67">
        <f>SUM(E44)</f>
        <v>10405010</v>
      </c>
      <c r="F43" s="37">
        <f t="shared" si="1"/>
        <v>468090</v>
      </c>
      <c r="G43" s="67">
        <f>SUM(G44)</f>
        <v>468090</v>
      </c>
      <c r="H43" s="67">
        <f>SUM(H44)</f>
        <v>0</v>
      </c>
      <c r="I43" s="67">
        <f>SUM(I44)</f>
        <v>0</v>
      </c>
      <c r="J43" s="68"/>
      <c r="K43" s="175"/>
    </row>
    <row r="44" spans="1:11" ht="50.25" customHeight="1">
      <c r="A44" s="29">
        <v>20</v>
      </c>
      <c r="B44" s="11" t="s">
        <v>8</v>
      </c>
      <c r="C44" s="15" t="s">
        <v>240</v>
      </c>
      <c r="D44" s="16">
        <v>10873100</v>
      </c>
      <c r="E44" s="10">
        <v>10405010</v>
      </c>
      <c r="F44" s="10">
        <f t="shared" si="1"/>
        <v>468090</v>
      </c>
      <c r="G44" s="10">
        <v>468090</v>
      </c>
      <c r="H44" s="10"/>
      <c r="I44" s="10"/>
      <c r="J44" s="30" t="s">
        <v>37</v>
      </c>
      <c r="K44" s="167"/>
    </row>
    <row r="45" spans="1:11" ht="16.5" customHeight="1">
      <c r="A45" s="34"/>
      <c r="B45" s="182" t="s">
        <v>465</v>
      </c>
      <c r="C45" s="183"/>
      <c r="D45" s="91">
        <f>SUM(D46)</f>
        <v>740000</v>
      </c>
      <c r="E45" s="91">
        <f>SUM(E46)</f>
        <v>0</v>
      </c>
      <c r="F45" s="10">
        <f>SUM(G45:I45)</f>
        <v>440000</v>
      </c>
      <c r="G45" s="91">
        <f>SUM(G46)</f>
        <v>440000</v>
      </c>
      <c r="H45" s="91">
        <f>SUM(H46)</f>
        <v>0</v>
      </c>
      <c r="I45" s="91">
        <f>SUM(I46)</f>
        <v>0</v>
      </c>
      <c r="J45" s="66"/>
      <c r="K45" s="167"/>
    </row>
    <row r="46" spans="1:11" ht="46.5" customHeight="1">
      <c r="A46" s="29">
        <v>21</v>
      </c>
      <c r="B46" s="11" t="s">
        <v>491</v>
      </c>
      <c r="C46" s="15" t="s">
        <v>492</v>
      </c>
      <c r="D46" s="16">
        <v>740000</v>
      </c>
      <c r="E46" s="10"/>
      <c r="F46" s="10">
        <f>SUM(G46:I46)</f>
        <v>440000</v>
      </c>
      <c r="G46" s="10">
        <v>440000</v>
      </c>
      <c r="H46" s="10"/>
      <c r="I46" s="10"/>
      <c r="J46" s="30" t="s">
        <v>125</v>
      </c>
      <c r="K46" s="167"/>
    </row>
    <row r="47" spans="1:11" s="102" customFormat="1" ht="17.25" customHeight="1">
      <c r="A47" s="34"/>
      <c r="B47" s="182" t="s">
        <v>107</v>
      </c>
      <c r="C47" s="183"/>
      <c r="D47" s="91">
        <f>SUM(D48)</f>
        <v>15000000</v>
      </c>
      <c r="E47" s="91">
        <f>SUM(E48)</f>
        <v>0</v>
      </c>
      <c r="F47" s="10">
        <f t="shared" si="1"/>
        <v>300000</v>
      </c>
      <c r="G47" s="91">
        <f>SUM(G48)</f>
        <v>300000</v>
      </c>
      <c r="H47" s="91">
        <f>SUM(H48)</f>
        <v>0</v>
      </c>
      <c r="I47" s="91">
        <f>SUM(I48)</f>
        <v>0</v>
      </c>
      <c r="J47" s="66"/>
      <c r="K47" s="174"/>
    </row>
    <row r="48" spans="1:11" ht="53.25" customHeight="1">
      <c r="A48" s="29">
        <v>22</v>
      </c>
      <c r="B48" s="11" t="s">
        <v>483</v>
      </c>
      <c r="C48" s="15" t="s">
        <v>240</v>
      </c>
      <c r="D48" s="16">
        <v>15000000</v>
      </c>
      <c r="E48" s="10"/>
      <c r="F48" s="10">
        <f t="shared" si="1"/>
        <v>300000</v>
      </c>
      <c r="G48" s="10">
        <v>300000</v>
      </c>
      <c r="H48" s="10"/>
      <c r="I48" s="10"/>
      <c r="J48" s="30" t="s">
        <v>110</v>
      </c>
      <c r="K48" s="167"/>
    </row>
    <row r="49" spans="1:11" ht="15" customHeight="1">
      <c r="A49" s="39"/>
      <c r="B49" s="18" t="s">
        <v>412</v>
      </c>
      <c r="C49" s="32"/>
      <c r="D49" s="33">
        <f>SUM(D50)</f>
        <v>500000</v>
      </c>
      <c r="E49" s="6">
        <f>SUM(E50)</f>
        <v>54600</v>
      </c>
      <c r="F49" s="6">
        <f t="shared" si="1"/>
        <v>250000</v>
      </c>
      <c r="G49" s="6">
        <f aca="true" t="shared" si="2" ref="G49:I50">SUM(G50)</f>
        <v>250000</v>
      </c>
      <c r="H49" s="6">
        <f t="shared" si="2"/>
        <v>0</v>
      </c>
      <c r="I49" s="6">
        <f t="shared" si="2"/>
        <v>0</v>
      </c>
      <c r="J49" s="90"/>
      <c r="K49" s="176"/>
    </row>
    <row r="50" spans="1:11" ht="15" customHeight="1">
      <c r="A50" s="29"/>
      <c r="B50" s="63" t="s">
        <v>411</v>
      </c>
      <c r="C50" s="74"/>
      <c r="D50" s="75">
        <f>SUM(D51)</f>
        <v>500000</v>
      </c>
      <c r="E50" s="65">
        <f>SUM(E51)</f>
        <v>54600</v>
      </c>
      <c r="F50" s="65">
        <f t="shared" si="1"/>
        <v>250000</v>
      </c>
      <c r="G50" s="65">
        <f t="shared" si="2"/>
        <v>250000</v>
      </c>
      <c r="H50" s="65">
        <f t="shared" si="2"/>
        <v>0</v>
      </c>
      <c r="I50" s="65">
        <f t="shared" si="2"/>
        <v>0</v>
      </c>
      <c r="J50" s="68"/>
      <c r="K50" s="175"/>
    </row>
    <row r="51" spans="1:11" ht="44.25" customHeight="1">
      <c r="A51" s="29">
        <v>23</v>
      </c>
      <c r="B51" s="11" t="s">
        <v>489</v>
      </c>
      <c r="C51" s="15" t="s">
        <v>448</v>
      </c>
      <c r="D51" s="16">
        <v>500000</v>
      </c>
      <c r="E51" s="17">
        <v>54600</v>
      </c>
      <c r="F51" s="17">
        <f t="shared" si="1"/>
        <v>250000</v>
      </c>
      <c r="G51" s="17">
        <v>250000</v>
      </c>
      <c r="H51" s="17"/>
      <c r="I51" s="17"/>
      <c r="J51" s="30" t="s">
        <v>31</v>
      </c>
      <c r="K51" s="167"/>
    </row>
    <row r="52" spans="1:11" ht="16.5" customHeight="1">
      <c r="A52" s="29"/>
      <c r="B52" s="18" t="s">
        <v>55</v>
      </c>
      <c r="C52" s="32"/>
      <c r="D52" s="33">
        <f>SUM(D53,D55)</f>
        <v>145000</v>
      </c>
      <c r="E52" s="33"/>
      <c r="F52" s="6">
        <f t="shared" si="1"/>
        <v>145000</v>
      </c>
      <c r="G52" s="33">
        <f>SUM(G53,G55)</f>
        <v>125000</v>
      </c>
      <c r="H52" s="33"/>
      <c r="I52" s="33">
        <f>SUM(I53,I55)</f>
        <v>20000</v>
      </c>
      <c r="J52" s="90"/>
      <c r="K52" s="167"/>
    </row>
    <row r="53" spans="1:11" ht="19.5" customHeight="1">
      <c r="A53" s="29"/>
      <c r="B53" s="63" t="s">
        <v>191</v>
      </c>
      <c r="C53" s="74"/>
      <c r="D53" s="75">
        <f>SUM(D54)</f>
        <v>125000</v>
      </c>
      <c r="E53" s="65">
        <f>SUM(E54)</f>
        <v>0</v>
      </c>
      <c r="F53" s="65">
        <f t="shared" si="1"/>
        <v>125000</v>
      </c>
      <c r="G53" s="65">
        <f>SUM(G54)</f>
        <v>125000</v>
      </c>
      <c r="H53" s="65">
        <f>SUM(H54)</f>
        <v>0</v>
      </c>
      <c r="I53" s="65">
        <f>SUM(I54)</f>
        <v>0</v>
      </c>
      <c r="J53" s="68"/>
      <c r="K53" s="167"/>
    </row>
    <row r="54" spans="1:11" ht="65.25" customHeight="1">
      <c r="A54" s="29">
        <v>24</v>
      </c>
      <c r="B54" s="11" t="s">
        <v>454</v>
      </c>
      <c r="C54" s="15" t="s">
        <v>193</v>
      </c>
      <c r="D54" s="16">
        <v>125000</v>
      </c>
      <c r="E54" s="17"/>
      <c r="F54" s="17">
        <f t="shared" si="1"/>
        <v>125000</v>
      </c>
      <c r="G54" s="17">
        <v>125000</v>
      </c>
      <c r="H54" s="17"/>
      <c r="I54" s="17"/>
      <c r="J54" s="30">
        <v>2002</v>
      </c>
      <c r="K54" s="167"/>
    </row>
    <row r="55" spans="1:11" ht="18" customHeight="1">
      <c r="A55" s="29"/>
      <c r="B55" s="63" t="s">
        <v>484</v>
      </c>
      <c r="C55" s="74"/>
      <c r="D55" s="75">
        <f>SUM(D56)</f>
        <v>20000</v>
      </c>
      <c r="E55" s="65">
        <f>SUM(E56)</f>
        <v>0</v>
      </c>
      <c r="F55" s="65">
        <f t="shared" si="1"/>
        <v>20000</v>
      </c>
      <c r="G55" s="65">
        <f>SUM(G56)</f>
        <v>0</v>
      </c>
      <c r="H55" s="65">
        <f>SUM(H56)</f>
        <v>0</v>
      </c>
      <c r="I55" s="65">
        <f>SUM(I56)</f>
        <v>20000</v>
      </c>
      <c r="J55" s="30"/>
      <c r="K55" s="167"/>
    </row>
    <row r="56" spans="1:11" ht="35.25" customHeight="1">
      <c r="A56" s="29">
        <v>25</v>
      </c>
      <c r="B56" s="11" t="s">
        <v>485</v>
      </c>
      <c r="C56" s="15" t="s">
        <v>490</v>
      </c>
      <c r="D56" s="16">
        <v>20000</v>
      </c>
      <c r="E56" s="17"/>
      <c r="F56" s="17">
        <f t="shared" si="1"/>
        <v>20000</v>
      </c>
      <c r="G56" s="17"/>
      <c r="H56" s="17"/>
      <c r="I56" s="17">
        <v>20000</v>
      </c>
      <c r="J56" s="30">
        <v>2002</v>
      </c>
      <c r="K56" s="167"/>
    </row>
    <row r="57" spans="1:11" ht="18" customHeight="1">
      <c r="A57" s="39"/>
      <c r="B57" s="2" t="s">
        <v>56</v>
      </c>
      <c r="C57" s="3"/>
      <c r="D57" s="4">
        <f>SUM(D58,D61,D64,D66)</f>
        <v>6042315</v>
      </c>
      <c r="E57" s="4">
        <f>SUM(E58,E61,E64,E66)</f>
        <v>1554014</v>
      </c>
      <c r="F57" s="4">
        <f t="shared" si="1"/>
        <v>6448300</v>
      </c>
      <c r="G57" s="4">
        <f>SUM(G58,G61,G64,G66)</f>
        <v>4565100</v>
      </c>
      <c r="H57" s="4">
        <f>SUM(H58,H61,H64,H66)</f>
        <v>1883200</v>
      </c>
      <c r="I57" s="4">
        <f>SUM(I58,I61,I64,I66)</f>
        <v>0</v>
      </c>
      <c r="J57" s="90"/>
      <c r="K57" s="176"/>
    </row>
    <row r="58" spans="1:11" s="102" customFormat="1" ht="17.25" customHeight="1">
      <c r="A58" s="29"/>
      <c r="B58" s="63" t="s">
        <v>81</v>
      </c>
      <c r="C58" s="64"/>
      <c r="D58" s="67">
        <f>SUM(D59:D60)</f>
        <v>4454100</v>
      </c>
      <c r="E58" s="65">
        <f>SUM(E59:E60)</f>
        <v>1547300</v>
      </c>
      <c r="F58" s="65">
        <f t="shared" si="1"/>
        <v>2250100</v>
      </c>
      <c r="G58" s="65">
        <f>SUM(G59:G60)</f>
        <v>2250100</v>
      </c>
      <c r="H58" s="65">
        <f>SUM(H59:H60)</f>
        <v>0</v>
      </c>
      <c r="I58" s="65">
        <f>SUM(I59:I60)</f>
        <v>0</v>
      </c>
      <c r="J58" s="66"/>
      <c r="K58" s="174"/>
    </row>
    <row r="59" spans="1:11" ht="29.25" customHeight="1">
      <c r="A59" s="29">
        <v>26</v>
      </c>
      <c r="B59" s="11" t="s">
        <v>16</v>
      </c>
      <c r="C59" s="15" t="s">
        <v>150</v>
      </c>
      <c r="D59" s="91">
        <v>3790000</v>
      </c>
      <c r="E59" s="10">
        <v>1533300</v>
      </c>
      <c r="F59" s="10">
        <f t="shared" si="1"/>
        <v>1600000</v>
      </c>
      <c r="G59" s="10">
        <v>1600000</v>
      </c>
      <c r="H59" s="10"/>
      <c r="I59" s="10"/>
      <c r="J59" s="30" t="s">
        <v>2</v>
      </c>
      <c r="K59" s="167"/>
    </row>
    <row r="60" spans="1:11" ht="28.5" customHeight="1">
      <c r="A60" s="29">
        <v>27</v>
      </c>
      <c r="B60" s="11" t="s">
        <v>106</v>
      </c>
      <c r="C60" s="15" t="s">
        <v>151</v>
      </c>
      <c r="D60" s="16">
        <v>664100</v>
      </c>
      <c r="E60" s="10">
        <v>14000</v>
      </c>
      <c r="F60" s="10">
        <f t="shared" si="1"/>
        <v>650100</v>
      </c>
      <c r="G60" s="10">
        <v>650100</v>
      </c>
      <c r="H60" s="10"/>
      <c r="I60" s="10"/>
      <c r="J60" s="30" t="s">
        <v>38</v>
      </c>
      <c r="K60" s="167"/>
    </row>
    <row r="61" spans="1:11" s="101" customFormat="1" ht="15.75" customHeight="1">
      <c r="A61" s="29"/>
      <c r="B61" s="63" t="s">
        <v>80</v>
      </c>
      <c r="C61" s="74"/>
      <c r="D61" s="75">
        <f>SUM(D62:D63)</f>
        <v>1038215</v>
      </c>
      <c r="E61" s="75">
        <f>SUM(E62:E63)</f>
        <v>6714</v>
      </c>
      <c r="F61" s="75">
        <f t="shared" si="1"/>
        <v>2148200</v>
      </c>
      <c r="G61" s="75">
        <f>SUM(G62:G63)</f>
        <v>265000</v>
      </c>
      <c r="H61" s="75">
        <f>SUM(H62:H63)</f>
        <v>1883200</v>
      </c>
      <c r="I61" s="75">
        <f>SUM(I62:I63)</f>
        <v>0</v>
      </c>
      <c r="J61" s="68"/>
      <c r="K61" s="175"/>
    </row>
    <row r="62" spans="1:11" ht="27" customHeight="1">
      <c r="A62" s="29">
        <v>28</v>
      </c>
      <c r="B62" s="11" t="s">
        <v>4</v>
      </c>
      <c r="C62" s="15" t="s">
        <v>5</v>
      </c>
      <c r="D62" s="16">
        <v>1038215</v>
      </c>
      <c r="E62" s="10">
        <v>6714</v>
      </c>
      <c r="F62" s="10">
        <f t="shared" si="1"/>
        <v>265000</v>
      </c>
      <c r="G62" s="10">
        <v>265000</v>
      </c>
      <c r="H62" s="10"/>
      <c r="I62" s="10"/>
      <c r="J62" s="30" t="s">
        <v>134</v>
      </c>
      <c r="K62" s="167"/>
    </row>
    <row r="63" spans="1:11" ht="45.75" customHeight="1">
      <c r="A63" s="29">
        <v>29</v>
      </c>
      <c r="B63" s="11" t="s">
        <v>458</v>
      </c>
      <c r="C63" s="15"/>
      <c r="D63" s="16"/>
      <c r="E63" s="10"/>
      <c r="F63" s="10">
        <f t="shared" si="1"/>
        <v>1883200</v>
      </c>
      <c r="G63" s="10"/>
      <c r="H63" s="10">
        <v>1883200</v>
      </c>
      <c r="I63" s="10"/>
      <c r="J63" s="30"/>
      <c r="K63" s="167"/>
    </row>
    <row r="64" spans="1:11" ht="17.25" customHeight="1">
      <c r="A64" s="29"/>
      <c r="B64" s="63" t="s">
        <v>59</v>
      </c>
      <c r="C64" s="64"/>
      <c r="D64" s="67">
        <f>SUM(D65:D65)</f>
        <v>360000</v>
      </c>
      <c r="E64" s="67">
        <f>SUM(E65:E65)</f>
        <v>0</v>
      </c>
      <c r="F64" s="67">
        <f t="shared" si="1"/>
        <v>360000</v>
      </c>
      <c r="G64" s="67">
        <f>SUM(G65:G65)</f>
        <v>360000</v>
      </c>
      <c r="H64" s="67">
        <f>SUM(H65:H65)</f>
        <v>0</v>
      </c>
      <c r="I64" s="67">
        <f>SUM(I65:I65)</f>
        <v>0</v>
      </c>
      <c r="J64" s="66"/>
      <c r="K64" s="174"/>
    </row>
    <row r="65" spans="1:11" s="100" customFormat="1" ht="76.5" customHeight="1">
      <c r="A65" s="29">
        <v>30</v>
      </c>
      <c r="B65" s="11" t="s">
        <v>463</v>
      </c>
      <c r="C65" s="15" t="s">
        <v>195</v>
      </c>
      <c r="D65" s="16">
        <v>360000</v>
      </c>
      <c r="E65" s="10"/>
      <c r="F65" s="10">
        <f t="shared" si="1"/>
        <v>360000</v>
      </c>
      <c r="G65" s="10">
        <v>360000</v>
      </c>
      <c r="H65" s="10"/>
      <c r="I65" s="10"/>
      <c r="J65" s="30">
        <v>2002</v>
      </c>
      <c r="K65" s="167"/>
    </row>
    <row r="66" spans="1:11" s="101" customFormat="1" ht="16.5" customHeight="1">
      <c r="A66" s="29"/>
      <c r="B66" s="63" t="s">
        <v>60</v>
      </c>
      <c r="C66" s="74"/>
      <c r="D66" s="75">
        <f>SUM(D67:D71)</f>
        <v>190000</v>
      </c>
      <c r="E66" s="67">
        <f>SUM(E67:E71)</f>
        <v>0</v>
      </c>
      <c r="F66" s="67">
        <f t="shared" si="1"/>
        <v>1690000</v>
      </c>
      <c r="G66" s="67">
        <f>SUM(G67:G71)</f>
        <v>1690000</v>
      </c>
      <c r="H66" s="67">
        <f>SUM(H67:H71)</f>
        <v>0</v>
      </c>
      <c r="I66" s="67">
        <f>SUM(I67:I71)</f>
        <v>0</v>
      </c>
      <c r="J66" s="68"/>
      <c r="K66" s="175"/>
    </row>
    <row r="67" spans="1:11" s="101" customFormat="1" ht="105.75" customHeight="1">
      <c r="A67" s="29">
        <v>31</v>
      </c>
      <c r="B67" s="11" t="s">
        <v>453</v>
      </c>
      <c r="C67" s="15" t="s">
        <v>470</v>
      </c>
      <c r="D67" s="16"/>
      <c r="E67" s="10"/>
      <c r="F67" s="10">
        <f t="shared" si="1"/>
        <v>800000</v>
      </c>
      <c r="G67" s="10">
        <v>800000</v>
      </c>
      <c r="H67" s="10"/>
      <c r="I67" s="10"/>
      <c r="J67" s="30" t="s">
        <v>35</v>
      </c>
      <c r="K67" s="167"/>
    </row>
    <row r="68" spans="1:11" s="101" customFormat="1" ht="66.75" customHeight="1">
      <c r="A68" s="29">
        <v>32</v>
      </c>
      <c r="B68" s="11" t="s">
        <v>418</v>
      </c>
      <c r="C68" s="15" t="s">
        <v>85</v>
      </c>
      <c r="D68" s="16"/>
      <c r="E68" s="10"/>
      <c r="F68" s="10">
        <f t="shared" si="1"/>
        <v>700000</v>
      </c>
      <c r="G68" s="10">
        <v>700000</v>
      </c>
      <c r="H68" s="10"/>
      <c r="I68" s="10"/>
      <c r="J68" s="30" t="s">
        <v>35</v>
      </c>
      <c r="K68" s="167"/>
    </row>
    <row r="69" spans="1:11" s="101" customFormat="1" ht="28.5" customHeight="1">
      <c r="A69" s="29">
        <v>33</v>
      </c>
      <c r="B69" s="11" t="s">
        <v>421</v>
      </c>
      <c r="C69" s="15" t="s">
        <v>422</v>
      </c>
      <c r="D69" s="16">
        <v>50000</v>
      </c>
      <c r="E69" s="10"/>
      <c r="F69" s="10">
        <f t="shared" si="1"/>
        <v>50000</v>
      </c>
      <c r="G69" s="10">
        <v>50000</v>
      </c>
      <c r="H69" s="10"/>
      <c r="I69" s="10"/>
      <c r="J69" s="30">
        <v>2002</v>
      </c>
      <c r="K69" s="167"/>
    </row>
    <row r="70" spans="1:11" s="101" customFormat="1" ht="45" customHeight="1">
      <c r="A70" s="29">
        <v>34</v>
      </c>
      <c r="B70" s="11" t="s">
        <v>423</v>
      </c>
      <c r="C70" s="15" t="s">
        <v>449</v>
      </c>
      <c r="D70" s="10">
        <v>65000</v>
      </c>
      <c r="E70" s="10"/>
      <c r="F70" s="10">
        <f t="shared" si="1"/>
        <v>65000</v>
      </c>
      <c r="G70" s="10">
        <v>65000</v>
      </c>
      <c r="H70" s="10"/>
      <c r="I70" s="10"/>
      <c r="J70" s="30">
        <v>2002</v>
      </c>
      <c r="K70" s="167"/>
    </row>
    <row r="71" spans="1:11" s="101" customFormat="1" ht="71.25" customHeight="1">
      <c r="A71" s="29">
        <v>35</v>
      </c>
      <c r="B71" s="11" t="s">
        <v>441</v>
      </c>
      <c r="C71" s="15" t="s">
        <v>419</v>
      </c>
      <c r="D71" s="16">
        <v>75000</v>
      </c>
      <c r="E71" s="17"/>
      <c r="F71" s="17">
        <f t="shared" si="1"/>
        <v>75000</v>
      </c>
      <c r="G71" s="17">
        <v>75000</v>
      </c>
      <c r="H71" s="17"/>
      <c r="I71" s="17"/>
      <c r="J71" s="30">
        <v>2002</v>
      </c>
      <c r="K71" s="167"/>
    </row>
    <row r="72" spans="1:11" s="100" customFormat="1" ht="15" customHeight="1">
      <c r="A72" s="39"/>
      <c r="B72" s="2" t="s">
        <v>70</v>
      </c>
      <c r="C72" s="3"/>
      <c r="D72" s="4">
        <f>SUM(D73)</f>
        <v>300000</v>
      </c>
      <c r="E72" s="5">
        <f>SUM(E73)</f>
        <v>0</v>
      </c>
      <c r="F72" s="5">
        <f t="shared" si="1"/>
        <v>300000</v>
      </c>
      <c r="G72" s="5">
        <f>SUM(G73)</f>
        <v>300000</v>
      </c>
      <c r="H72" s="5">
        <f>SUM(H73)</f>
        <v>0</v>
      </c>
      <c r="I72" s="5">
        <f>SUM(I73)</f>
        <v>0</v>
      </c>
      <c r="J72" s="90"/>
      <c r="K72" s="176"/>
    </row>
    <row r="73" spans="1:11" s="101" customFormat="1" ht="16.5" customHeight="1">
      <c r="A73" s="29"/>
      <c r="B73" s="63" t="s">
        <v>71</v>
      </c>
      <c r="C73" s="64"/>
      <c r="D73" s="93">
        <f>SUM(D74:D74)</f>
        <v>300000</v>
      </c>
      <c r="E73" s="65">
        <f>SUM(E74:E74)</f>
        <v>0</v>
      </c>
      <c r="F73" s="65">
        <f t="shared" si="1"/>
        <v>300000</v>
      </c>
      <c r="G73" s="65">
        <f>SUM(G74:G74)</f>
        <v>300000</v>
      </c>
      <c r="H73" s="65">
        <f>SUM(H74:H74)</f>
        <v>0</v>
      </c>
      <c r="I73" s="65">
        <f>SUM(I74:I74)</f>
        <v>0</v>
      </c>
      <c r="J73" s="68"/>
      <c r="K73" s="175"/>
    </row>
    <row r="74" spans="1:11" s="100" customFormat="1" ht="78.75" customHeight="1">
      <c r="A74" s="29">
        <v>36</v>
      </c>
      <c r="B74" s="11" t="s">
        <v>450</v>
      </c>
      <c r="C74" s="23" t="s">
        <v>451</v>
      </c>
      <c r="D74" s="9">
        <v>300000</v>
      </c>
      <c r="E74" s="9"/>
      <c r="F74" s="9">
        <f t="shared" si="1"/>
        <v>300000</v>
      </c>
      <c r="G74" s="9">
        <v>300000</v>
      </c>
      <c r="H74" s="9"/>
      <c r="I74" s="9"/>
      <c r="J74" s="30">
        <v>2002</v>
      </c>
      <c r="K74" s="167"/>
    </row>
    <row r="75" ht="4.5" customHeight="1"/>
    <row r="76" ht="2.25" customHeight="1"/>
    <row r="77" ht="3" customHeight="1" hidden="1"/>
    <row r="78" ht="4.5" customHeight="1" hidden="1"/>
  </sheetData>
  <mergeCells count="14">
    <mergeCell ref="E3:E7"/>
    <mergeCell ref="B3:B7"/>
    <mergeCell ref="A3:A7"/>
    <mergeCell ref="D3:D7"/>
    <mergeCell ref="C3:C7"/>
    <mergeCell ref="J3:J7"/>
    <mergeCell ref="K3:K7"/>
    <mergeCell ref="F3:I3"/>
    <mergeCell ref="F4:F7"/>
    <mergeCell ref="G4:I4"/>
    <mergeCell ref="G5:H5"/>
    <mergeCell ref="G6:G7"/>
    <mergeCell ref="H6:H7"/>
    <mergeCell ref="I5:I7"/>
  </mergeCells>
  <printOptions horizontalCentered="1"/>
  <pageMargins left="0" right="0.1968503937007874" top="0.3937007874015748" bottom="0" header="0.31496062992125984" footer="0.11811023622047245"/>
  <pageSetup horizontalDpi="300" verticalDpi="300" orientation="landscape" paperSize="9" r:id="rId2"/>
  <rowBreaks count="4" manualBreakCount="4">
    <brk id="15" max="255" man="1"/>
    <brk id="24" max="255" man="1"/>
    <brk id="41" max="255" man="1"/>
    <brk id="56" max="255" man="1"/>
  </rowBreaks>
  <colBreaks count="1" manualBreakCount="1">
    <brk id="255" max="65535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J73"/>
  <sheetViews>
    <sheetView zoomScale="75" zoomScaleNormal="75" workbookViewId="0" topLeftCell="B58">
      <selection activeCell="F11" sqref="F11"/>
    </sheetView>
  </sheetViews>
  <sheetFormatPr defaultColWidth="9.00390625" defaultRowHeight="12.75"/>
  <cols>
    <col min="1" max="1" width="3.375" style="0" customWidth="1"/>
    <col min="2" max="2" width="35.25390625" style="0" customWidth="1"/>
    <col min="3" max="3" width="27.00390625" style="0" customWidth="1"/>
    <col min="4" max="4" width="13.25390625" style="0" customWidth="1"/>
    <col min="5" max="7" width="11.75390625" style="0" customWidth="1"/>
    <col min="8" max="9" width="12.25390625" style="0" customWidth="1"/>
    <col min="10" max="10" width="7.00390625" style="0" customWidth="1"/>
  </cols>
  <sheetData>
    <row r="3" spans="1:10" ht="12.75">
      <c r="A3" s="214"/>
      <c r="B3" s="211" t="s">
        <v>46</v>
      </c>
      <c r="C3" s="204" t="s">
        <v>0</v>
      </c>
      <c r="D3" s="217" t="s">
        <v>48</v>
      </c>
      <c r="E3" s="204" t="s">
        <v>100</v>
      </c>
      <c r="F3" s="238" t="s">
        <v>101</v>
      </c>
      <c r="G3" s="239"/>
      <c r="H3" s="239"/>
      <c r="I3" s="240"/>
      <c r="J3" s="235" t="s">
        <v>47</v>
      </c>
    </row>
    <row r="4" spans="1:10" ht="12.75">
      <c r="A4" s="215"/>
      <c r="B4" s="212"/>
      <c r="C4" s="209"/>
      <c r="D4" s="218"/>
      <c r="E4" s="209"/>
      <c r="F4" s="241"/>
      <c r="G4" s="242"/>
      <c r="H4" s="242"/>
      <c r="I4" s="243"/>
      <c r="J4" s="236"/>
    </row>
    <row r="5" spans="1:10" ht="12.75">
      <c r="A5" s="215"/>
      <c r="B5" s="212"/>
      <c r="C5" s="209"/>
      <c r="D5" s="218"/>
      <c r="E5" s="209"/>
      <c r="F5" s="204" t="s">
        <v>102</v>
      </c>
      <c r="G5" s="204" t="s">
        <v>103</v>
      </c>
      <c r="H5" s="204" t="s">
        <v>104</v>
      </c>
      <c r="I5" s="204" t="s">
        <v>105</v>
      </c>
      <c r="J5" s="236"/>
    </row>
    <row r="6" spans="1:10" ht="12.75">
      <c r="A6" s="215"/>
      <c r="B6" s="212"/>
      <c r="C6" s="209"/>
      <c r="D6" s="218"/>
      <c r="E6" s="209"/>
      <c r="F6" s="205"/>
      <c r="G6" s="205"/>
      <c r="H6" s="205"/>
      <c r="I6" s="205"/>
      <c r="J6" s="236"/>
    </row>
    <row r="7" spans="1:10" ht="12.75">
      <c r="A7" s="216"/>
      <c r="B7" s="213"/>
      <c r="C7" s="210"/>
      <c r="D7" s="219"/>
      <c r="E7" s="210"/>
      <c r="F7" s="198"/>
      <c r="G7" s="198"/>
      <c r="H7" s="198"/>
      <c r="I7" s="198"/>
      <c r="J7" s="237"/>
    </row>
    <row r="8" spans="1:10" ht="12.75">
      <c r="A8" s="118">
        <v>1</v>
      </c>
      <c r="B8" s="27">
        <v>2</v>
      </c>
      <c r="C8" s="25">
        <v>3</v>
      </c>
      <c r="D8" s="26">
        <v>4</v>
      </c>
      <c r="E8" s="27">
        <v>5</v>
      </c>
      <c r="F8" s="27">
        <v>6</v>
      </c>
      <c r="G8" s="27">
        <v>7</v>
      </c>
      <c r="H8" s="27">
        <v>8</v>
      </c>
      <c r="I8" s="27">
        <v>9</v>
      </c>
      <c r="J8" s="38">
        <v>10</v>
      </c>
    </row>
    <row r="9" spans="1:10" ht="15">
      <c r="A9" s="137"/>
      <c r="B9" s="44" t="s">
        <v>1</v>
      </c>
      <c r="C9" s="45"/>
      <c r="D9" s="46">
        <v>119482020</v>
      </c>
      <c r="E9" s="46">
        <v>27100520</v>
      </c>
      <c r="F9" s="46">
        <v>22189885</v>
      </c>
      <c r="G9" s="46">
        <v>19884700</v>
      </c>
      <c r="H9" s="46">
        <v>23751565</v>
      </c>
      <c r="I9" s="46">
        <v>37815350</v>
      </c>
      <c r="J9" s="47"/>
    </row>
    <row r="10" spans="1:10" ht="15">
      <c r="A10" s="138"/>
      <c r="B10" s="54" t="s">
        <v>78</v>
      </c>
      <c r="C10" s="55"/>
      <c r="D10" s="56">
        <v>6190000</v>
      </c>
      <c r="E10" s="56">
        <v>230350</v>
      </c>
      <c r="F10" s="56">
        <v>3020000</v>
      </c>
      <c r="G10" s="56">
        <v>890000</v>
      </c>
      <c r="H10" s="56">
        <v>2289650</v>
      </c>
      <c r="I10" s="56">
        <v>0</v>
      </c>
      <c r="J10" s="57"/>
    </row>
    <row r="11" spans="1:10" ht="12.75">
      <c r="A11" s="139"/>
      <c r="B11" s="77" t="s">
        <v>82</v>
      </c>
      <c r="C11" s="78"/>
      <c r="D11" s="79">
        <v>6190000</v>
      </c>
      <c r="E11" s="79">
        <v>230350</v>
      </c>
      <c r="F11" s="79">
        <v>3020000</v>
      </c>
      <c r="G11" s="79">
        <v>890000</v>
      </c>
      <c r="H11" s="79">
        <v>2289650</v>
      </c>
      <c r="I11" s="79">
        <v>0</v>
      </c>
      <c r="J11" s="80"/>
    </row>
    <row r="12" spans="1:10" ht="51">
      <c r="A12" s="137">
        <v>1</v>
      </c>
      <c r="B12" s="59" t="s">
        <v>400</v>
      </c>
      <c r="C12" s="60" t="s">
        <v>399</v>
      </c>
      <c r="D12" s="61"/>
      <c r="E12" s="61">
        <v>120000</v>
      </c>
      <c r="F12" s="61">
        <v>120000</v>
      </c>
      <c r="G12" s="61"/>
      <c r="H12" s="61"/>
      <c r="I12" s="61"/>
      <c r="J12" s="62">
        <v>2002</v>
      </c>
    </row>
    <row r="13" spans="1:10" ht="76.5">
      <c r="A13" s="137">
        <v>2</v>
      </c>
      <c r="B13" s="7" t="s">
        <v>119</v>
      </c>
      <c r="C13" s="94" t="s">
        <v>243</v>
      </c>
      <c r="D13" s="14">
        <v>5500000</v>
      </c>
      <c r="E13" s="17">
        <v>110350</v>
      </c>
      <c r="F13" s="17">
        <v>2214000</v>
      </c>
      <c r="G13" s="17">
        <v>890000</v>
      </c>
      <c r="H13" s="17">
        <v>2289650</v>
      </c>
      <c r="I13" s="17">
        <v>0</v>
      </c>
      <c r="J13" s="30" t="s">
        <v>32</v>
      </c>
    </row>
    <row r="14" spans="1:10" ht="38.25">
      <c r="A14" s="137">
        <v>3</v>
      </c>
      <c r="B14" s="7" t="s">
        <v>177</v>
      </c>
      <c r="C14" s="94" t="s">
        <v>175</v>
      </c>
      <c r="D14" s="14">
        <v>105000</v>
      </c>
      <c r="E14" s="17"/>
      <c r="F14" s="17">
        <v>105000</v>
      </c>
      <c r="G14" s="17"/>
      <c r="H14" s="17"/>
      <c r="I14" s="17"/>
      <c r="J14" s="30">
        <v>2002</v>
      </c>
    </row>
    <row r="15" spans="1:10" ht="25.5">
      <c r="A15" s="137">
        <v>4</v>
      </c>
      <c r="B15" s="7" t="s">
        <v>178</v>
      </c>
      <c r="C15" s="94" t="s">
        <v>176</v>
      </c>
      <c r="D15" s="14">
        <v>135000</v>
      </c>
      <c r="E15" s="17"/>
      <c r="F15" s="17">
        <v>135000</v>
      </c>
      <c r="G15" s="17"/>
      <c r="H15" s="17"/>
      <c r="I15" s="17"/>
      <c r="J15" s="30">
        <v>2002</v>
      </c>
    </row>
    <row r="16" spans="1:10" ht="63.75">
      <c r="A16" s="137">
        <v>5</v>
      </c>
      <c r="B16" s="7" t="s">
        <v>401</v>
      </c>
      <c r="C16" s="94" t="s">
        <v>216</v>
      </c>
      <c r="D16" s="14">
        <v>250000</v>
      </c>
      <c r="E16" s="17"/>
      <c r="F16" s="17">
        <v>250000</v>
      </c>
      <c r="G16" s="17"/>
      <c r="H16" s="17"/>
      <c r="I16" s="17"/>
      <c r="J16" s="30">
        <v>2002</v>
      </c>
    </row>
    <row r="17" spans="1:10" ht="51">
      <c r="A17" s="137">
        <v>6</v>
      </c>
      <c r="B17" s="7" t="s">
        <v>402</v>
      </c>
      <c r="C17" s="94" t="s">
        <v>207</v>
      </c>
      <c r="D17" s="14">
        <v>200000</v>
      </c>
      <c r="E17" s="17"/>
      <c r="F17" s="17">
        <v>200000</v>
      </c>
      <c r="G17" s="17"/>
      <c r="H17" s="17"/>
      <c r="I17" s="17"/>
      <c r="J17" s="30">
        <v>2002</v>
      </c>
    </row>
    <row r="18" spans="1:10" ht="12.75">
      <c r="A18" s="39"/>
      <c r="B18" s="18" t="s">
        <v>49</v>
      </c>
      <c r="C18" s="19"/>
      <c r="D18" s="20">
        <v>80181315</v>
      </c>
      <c r="E18" s="21">
        <v>14489660</v>
      </c>
      <c r="F18" s="21">
        <v>11644695</v>
      </c>
      <c r="G18" s="21">
        <v>10343000</v>
      </c>
      <c r="H18" s="21">
        <v>12458610</v>
      </c>
      <c r="I18" s="21">
        <v>32565350</v>
      </c>
      <c r="J18" s="28"/>
    </row>
    <row r="19" spans="1:10" ht="12.75">
      <c r="A19" s="35"/>
      <c r="B19" s="63" t="s">
        <v>73</v>
      </c>
      <c r="C19" s="64"/>
      <c r="D19" s="37">
        <v>33281315</v>
      </c>
      <c r="E19" s="37">
        <v>7601270</v>
      </c>
      <c r="F19" s="37">
        <v>6014695</v>
      </c>
      <c r="G19" s="37">
        <v>4600000</v>
      </c>
      <c r="H19" s="37">
        <v>5000000</v>
      </c>
      <c r="I19" s="37">
        <v>10065350</v>
      </c>
      <c r="J19" s="66"/>
    </row>
    <row r="20" spans="1:10" ht="51">
      <c r="A20" s="48">
        <v>9</v>
      </c>
      <c r="B20" s="9" t="s">
        <v>75</v>
      </c>
      <c r="C20" s="15" t="s">
        <v>147</v>
      </c>
      <c r="D20" s="12">
        <v>13300000</v>
      </c>
      <c r="E20" s="10">
        <v>1057300</v>
      </c>
      <c r="F20" s="10">
        <v>3000000</v>
      </c>
      <c r="G20" s="10">
        <v>3000000</v>
      </c>
      <c r="H20" s="10">
        <v>3000000</v>
      </c>
      <c r="I20" s="10">
        <v>3242700</v>
      </c>
      <c r="J20" s="30" t="s">
        <v>33</v>
      </c>
    </row>
    <row r="21" spans="1:10" ht="76.5">
      <c r="A21" s="48">
        <v>10</v>
      </c>
      <c r="B21" s="9" t="s">
        <v>93</v>
      </c>
      <c r="C21" s="15" t="s">
        <v>148</v>
      </c>
      <c r="D21" s="12">
        <v>6131315</v>
      </c>
      <c r="E21" s="9">
        <v>4716620</v>
      </c>
      <c r="F21" s="148">
        <v>1414695</v>
      </c>
      <c r="G21" s="9"/>
      <c r="H21" s="9"/>
      <c r="I21" s="9"/>
      <c r="J21" s="30" t="s">
        <v>3</v>
      </c>
    </row>
    <row r="22" spans="1:10" ht="25.5">
      <c r="A22" s="48">
        <v>11</v>
      </c>
      <c r="B22" s="9" t="s">
        <v>39</v>
      </c>
      <c r="C22" s="15" t="s">
        <v>14</v>
      </c>
      <c r="D22" s="12">
        <v>9850000</v>
      </c>
      <c r="E22" s="9">
        <v>827350</v>
      </c>
      <c r="F22" s="9">
        <v>1000000</v>
      </c>
      <c r="G22" s="9">
        <v>1000000</v>
      </c>
      <c r="H22" s="9">
        <v>1000000</v>
      </c>
      <c r="I22" s="9">
        <v>6022650</v>
      </c>
      <c r="J22" s="30" t="s">
        <v>40</v>
      </c>
    </row>
    <row r="23" spans="1:10" ht="38.25">
      <c r="A23" s="48">
        <v>12</v>
      </c>
      <c r="B23" s="11" t="s">
        <v>94</v>
      </c>
      <c r="C23" s="15" t="s">
        <v>95</v>
      </c>
      <c r="D23" s="16">
        <v>4000000</v>
      </c>
      <c r="E23" s="17">
        <v>1000000</v>
      </c>
      <c r="F23" s="17">
        <v>600000</v>
      </c>
      <c r="G23" s="17">
        <v>600000</v>
      </c>
      <c r="H23" s="17">
        <v>1000000</v>
      </c>
      <c r="I23" s="17">
        <v>800000</v>
      </c>
      <c r="J23" s="30" t="s">
        <v>41</v>
      </c>
    </row>
    <row r="24" spans="1:10" ht="12.75">
      <c r="A24" s="34"/>
      <c r="B24" s="63" t="s">
        <v>72</v>
      </c>
      <c r="C24" s="64"/>
      <c r="D24" s="67">
        <v>46900000</v>
      </c>
      <c r="E24" s="37">
        <v>6888390</v>
      </c>
      <c r="F24" s="37">
        <v>5630000</v>
      </c>
      <c r="G24" s="37">
        <v>5743000</v>
      </c>
      <c r="H24" s="37">
        <v>7458610</v>
      </c>
      <c r="I24" s="37">
        <v>22500000</v>
      </c>
      <c r="J24" s="68"/>
    </row>
    <row r="25" spans="1:10" ht="51">
      <c r="A25" s="29">
        <v>13</v>
      </c>
      <c r="B25" s="11" t="s">
        <v>98</v>
      </c>
      <c r="C25" s="15" t="s">
        <v>96</v>
      </c>
      <c r="D25" s="16">
        <v>2350000</v>
      </c>
      <c r="E25" s="17">
        <v>1187000</v>
      </c>
      <c r="F25" s="17">
        <v>700000</v>
      </c>
      <c r="G25" s="17">
        <v>463000</v>
      </c>
      <c r="H25" s="17"/>
      <c r="I25" s="17">
        <v>0</v>
      </c>
      <c r="J25" s="30" t="s">
        <v>2</v>
      </c>
    </row>
    <row r="26" spans="1:10" ht="38.25">
      <c r="A26" s="29">
        <v>14</v>
      </c>
      <c r="B26" s="11" t="s">
        <v>10</v>
      </c>
      <c r="C26" s="15" t="s">
        <v>153</v>
      </c>
      <c r="D26" s="16">
        <v>18800000</v>
      </c>
      <c r="E26" s="17">
        <v>5171390</v>
      </c>
      <c r="F26" s="17">
        <v>4000000</v>
      </c>
      <c r="G26" s="17">
        <v>4000000</v>
      </c>
      <c r="H26" s="17">
        <v>5628610</v>
      </c>
      <c r="I26" s="17">
        <v>0</v>
      </c>
      <c r="J26" s="30" t="s">
        <v>126</v>
      </c>
    </row>
    <row r="27" spans="1:10" ht="38.25">
      <c r="A27" s="29">
        <v>15</v>
      </c>
      <c r="B27" s="11" t="s">
        <v>403</v>
      </c>
      <c r="C27" s="15"/>
      <c r="D27" s="16"/>
      <c r="E27" s="17">
        <v>200000</v>
      </c>
      <c r="F27" s="17">
        <v>300000</v>
      </c>
      <c r="G27" s="17">
        <v>300000</v>
      </c>
      <c r="H27" s="17">
        <v>400000</v>
      </c>
      <c r="I27" s="17"/>
      <c r="J27" s="30" t="s">
        <v>35</v>
      </c>
    </row>
    <row r="28" spans="1:10" ht="25.5">
      <c r="A28" s="29">
        <v>16</v>
      </c>
      <c r="B28" s="7" t="s">
        <v>123</v>
      </c>
      <c r="C28" s="94"/>
      <c r="D28" s="14">
        <v>250000</v>
      </c>
      <c r="E28" s="17"/>
      <c r="F28" s="17">
        <v>100000</v>
      </c>
      <c r="G28" s="17">
        <v>150000</v>
      </c>
      <c r="H28" s="17"/>
      <c r="I28" s="17">
        <v>0</v>
      </c>
      <c r="J28" s="30" t="s">
        <v>125</v>
      </c>
    </row>
    <row r="29" spans="1:10" ht="25.5">
      <c r="A29" s="29">
        <v>17</v>
      </c>
      <c r="B29" s="7" t="s">
        <v>121</v>
      </c>
      <c r="C29" s="94" t="s">
        <v>122</v>
      </c>
      <c r="D29" s="14">
        <v>900000</v>
      </c>
      <c r="E29" s="17"/>
      <c r="F29" s="17">
        <v>100000</v>
      </c>
      <c r="G29" s="17">
        <v>400000</v>
      </c>
      <c r="H29" s="17">
        <v>400000</v>
      </c>
      <c r="I29" s="17">
        <v>0</v>
      </c>
      <c r="J29" s="30" t="s">
        <v>124</v>
      </c>
    </row>
    <row r="30" spans="1:10" ht="25.5">
      <c r="A30" s="29">
        <v>18</v>
      </c>
      <c r="B30" s="11" t="s">
        <v>12</v>
      </c>
      <c r="C30" s="15"/>
      <c r="D30" s="16"/>
      <c r="E30" s="17">
        <v>30000</v>
      </c>
      <c r="F30" s="17">
        <v>30000</v>
      </c>
      <c r="G30" s="17">
        <v>30000</v>
      </c>
      <c r="H30" s="17">
        <v>30000</v>
      </c>
      <c r="I30" s="17"/>
      <c r="J30" s="30" t="s">
        <v>35</v>
      </c>
    </row>
    <row r="31" spans="1:10" ht="38.25">
      <c r="A31" s="29">
        <v>19</v>
      </c>
      <c r="B31" s="11" t="s">
        <v>86</v>
      </c>
      <c r="C31" s="15" t="s">
        <v>237</v>
      </c>
      <c r="D31" s="16">
        <v>1600000</v>
      </c>
      <c r="E31" s="17">
        <v>300000</v>
      </c>
      <c r="F31" s="17">
        <v>400000</v>
      </c>
      <c r="G31" s="17">
        <v>400000</v>
      </c>
      <c r="H31" s="17">
        <v>500000</v>
      </c>
      <c r="I31" s="17">
        <v>0</v>
      </c>
      <c r="J31" s="30" t="s">
        <v>32</v>
      </c>
    </row>
    <row r="32" spans="1:10" ht="38.25">
      <c r="A32" s="29">
        <v>20</v>
      </c>
      <c r="B32" s="9" t="s">
        <v>161</v>
      </c>
      <c r="C32" s="15" t="s">
        <v>162</v>
      </c>
      <c r="D32" s="12">
        <v>23000000</v>
      </c>
      <c r="E32" s="9"/>
      <c r="F32" s="9"/>
      <c r="G32" s="9"/>
      <c r="H32" s="9">
        <v>500000</v>
      </c>
      <c r="I32" s="9">
        <v>22500000</v>
      </c>
      <c r="J32" s="30" t="s">
        <v>231</v>
      </c>
    </row>
    <row r="33" spans="1:10" ht="12.75">
      <c r="A33" s="39"/>
      <c r="B33" s="2" t="s">
        <v>50</v>
      </c>
      <c r="C33" s="3"/>
      <c r="D33" s="4">
        <v>0</v>
      </c>
      <c r="E33" s="5">
        <v>0</v>
      </c>
      <c r="F33" s="5">
        <v>950000</v>
      </c>
      <c r="G33" s="5">
        <v>1050000</v>
      </c>
      <c r="H33" s="5">
        <v>1050000</v>
      </c>
      <c r="I33" s="5">
        <v>0</v>
      </c>
      <c r="J33" s="90"/>
    </row>
    <row r="34" spans="1:10" ht="12.75">
      <c r="A34" s="34"/>
      <c r="B34" s="63" t="s">
        <v>61</v>
      </c>
      <c r="C34" s="64"/>
      <c r="D34" s="67">
        <v>0</v>
      </c>
      <c r="E34" s="37">
        <v>0</v>
      </c>
      <c r="F34" s="37">
        <v>400000</v>
      </c>
      <c r="G34" s="37">
        <v>400000</v>
      </c>
      <c r="H34" s="37">
        <v>400000</v>
      </c>
      <c r="I34" s="37">
        <v>0</v>
      </c>
      <c r="J34" s="66"/>
    </row>
    <row r="35" spans="1:10" ht="51">
      <c r="A35" s="29">
        <v>23</v>
      </c>
      <c r="B35" s="11" t="s">
        <v>6</v>
      </c>
      <c r="C35" s="23"/>
      <c r="D35" s="10"/>
      <c r="E35" s="17"/>
      <c r="F35" s="17">
        <v>400000</v>
      </c>
      <c r="G35" s="17">
        <v>400000</v>
      </c>
      <c r="H35" s="17">
        <v>400000</v>
      </c>
      <c r="I35" s="17"/>
      <c r="J35" s="30" t="s">
        <v>35</v>
      </c>
    </row>
    <row r="36" spans="1:10" ht="12.75">
      <c r="A36" s="34"/>
      <c r="B36" s="63" t="s">
        <v>62</v>
      </c>
      <c r="C36" s="64"/>
      <c r="D36" s="67">
        <v>0</v>
      </c>
      <c r="E36" s="37">
        <v>0</v>
      </c>
      <c r="F36" s="37">
        <v>550000</v>
      </c>
      <c r="G36" s="37">
        <v>650000</v>
      </c>
      <c r="H36" s="37">
        <v>650000</v>
      </c>
      <c r="I36" s="37">
        <v>0</v>
      </c>
      <c r="J36" s="68"/>
    </row>
    <row r="37" spans="1:10" ht="25.5">
      <c r="A37" s="29">
        <v>26</v>
      </c>
      <c r="B37" s="11" t="s">
        <v>226</v>
      </c>
      <c r="C37" s="23"/>
      <c r="D37" s="10"/>
      <c r="E37" s="17"/>
      <c r="F37" s="17">
        <v>550000</v>
      </c>
      <c r="G37" s="17">
        <v>650000</v>
      </c>
      <c r="H37" s="17">
        <v>650000</v>
      </c>
      <c r="I37" s="17"/>
      <c r="J37" s="30" t="s">
        <v>36</v>
      </c>
    </row>
    <row r="38" spans="1:10" ht="12.75">
      <c r="A38" s="39"/>
      <c r="B38" s="2" t="s">
        <v>51</v>
      </c>
      <c r="C38" s="3"/>
      <c r="D38" s="6">
        <v>893290</v>
      </c>
      <c r="E38" s="6">
        <v>100000</v>
      </c>
      <c r="F38" s="6">
        <v>400000</v>
      </c>
      <c r="G38" s="6">
        <v>450000</v>
      </c>
      <c r="H38" s="6">
        <v>443290</v>
      </c>
      <c r="I38" s="6">
        <v>50000</v>
      </c>
      <c r="J38" s="90"/>
    </row>
    <row r="39" spans="1:10" ht="12.75">
      <c r="A39" s="34"/>
      <c r="B39" s="63" t="s">
        <v>63</v>
      </c>
      <c r="C39" s="64"/>
      <c r="D39" s="65">
        <v>893290</v>
      </c>
      <c r="E39" s="65">
        <v>100000</v>
      </c>
      <c r="F39" s="65">
        <v>400000</v>
      </c>
      <c r="G39" s="65">
        <v>450000</v>
      </c>
      <c r="H39" s="65">
        <v>443290</v>
      </c>
      <c r="I39" s="65">
        <v>50000</v>
      </c>
      <c r="J39" s="66"/>
    </row>
    <row r="40" spans="1:10" ht="25.5">
      <c r="A40" s="29">
        <v>28</v>
      </c>
      <c r="B40" s="7" t="s">
        <v>9</v>
      </c>
      <c r="C40" s="7" t="s">
        <v>154</v>
      </c>
      <c r="D40" s="14"/>
      <c r="E40" s="17"/>
      <c r="F40" s="17">
        <v>150000</v>
      </c>
      <c r="G40" s="17">
        <v>200000</v>
      </c>
      <c r="H40" s="17">
        <v>200000</v>
      </c>
      <c r="I40" s="17"/>
      <c r="J40" s="38" t="s">
        <v>35</v>
      </c>
    </row>
    <row r="41" spans="1:10" ht="25.5">
      <c r="A41" s="29">
        <v>31</v>
      </c>
      <c r="B41" s="11" t="s">
        <v>26</v>
      </c>
      <c r="C41" s="15" t="s">
        <v>156</v>
      </c>
      <c r="D41" s="16">
        <v>793290</v>
      </c>
      <c r="E41" s="8">
        <v>100000</v>
      </c>
      <c r="F41" s="17">
        <v>150000</v>
      </c>
      <c r="G41" s="8">
        <v>250000</v>
      </c>
      <c r="H41" s="8">
        <v>243290</v>
      </c>
      <c r="I41" s="8">
        <v>50000</v>
      </c>
      <c r="J41" s="38" t="s">
        <v>32</v>
      </c>
    </row>
    <row r="42" spans="1:10" ht="25.5">
      <c r="A42" s="29">
        <v>35</v>
      </c>
      <c r="B42" s="11" t="s">
        <v>228</v>
      </c>
      <c r="C42" s="15" t="s">
        <v>229</v>
      </c>
      <c r="D42" s="16">
        <v>100000</v>
      </c>
      <c r="E42" s="8"/>
      <c r="F42" s="17">
        <v>100000</v>
      </c>
      <c r="G42" s="8"/>
      <c r="H42" s="8"/>
      <c r="I42" s="8"/>
      <c r="J42" s="38">
        <v>2002</v>
      </c>
    </row>
    <row r="43" spans="1:10" ht="12.75">
      <c r="A43" s="39"/>
      <c r="B43" s="18" t="s">
        <v>52</v>
      </c>
      <c r="C43" s="53"/>
      <c r="D43" s="6">
        <v>242000</v>
      </c>
      <c r="E43" s="6">
        <v>160000</v>
      </c>
      <c r="F43" s="6">
        <v>82000</v>
      </c>
      <c r="G43" s="6">
        <v>0</v>
      </c>
      <c r="H43" s="6">
        <v>0</v>
      </c>
      <c r="I43" s="6">
        <v>0</v>
      </c>
      <c r="J43" s="90"/>
    </row>
    <row r="44" spans="1:10" ht="12.75">
      <c r="A44" s="35"/>
      <c r="B44" s="63" t="s">
        <v>76</v>
      </c>
      <c r="C44" s="82"/>
      <c r="D44" s="69">
        <v>210000</v>
      </c>
      <c r="E44" s="69">
        <v>145000</v>
      </c>
      <c r="F44" s="69">
        <v>65000</v>
      </c>
      <c r="G44" s="69">
        <v>0</v>
      </c>
      <c r="H44" s="69">
        <v>0</v>
      </c>
      <c r="I44" s="69">
        <v>0</v>
      </c>
      <c r="J44" s="81"/>
    </row>
    <row r="45" spans="1:10" ht="38.25">
      <c r="A45" s="35">
        <v>37</v>
      </c>
      <c r="B45" s="11" t="s">
        <v>44</v>
      </c>
      <c r="C45" s="15" t="s">
        <v>28</v>
      </c>
      <c r="D45" s="16">
        <v>210000</v>
      </c>
      <c r="E45" s="17">
        <v>145000</v>
      </c>
      <c r="F45" s="17">
        <v>65000</v>
      </c>
      <c r="G45" s="17"/>
      <c r="H45" s="17"/>
      <c r="I45" s="17">
        <v>0</v>
      </c>
      <c r="J45" s="30" t="s">
        <v>3</v>
      </c>
    </row>
    <row r="46" spans="1:10" ht="12.75">
      <c r="A46" s="89"/>
      <c r="B46" s="71" t="s">
        <v>90</v>
      </c>
      <c r="C46" s="82"/>
      <c r="D46" s="69">
        <v>32000</v>
      </c>
      <c r="E46" s="69">
        <v>15000</v>
      </c>
      <c r="F46" s="69">
        <v>17000</v>
      </c>
      <c r="G46" s="69">
        <v>0</v>
      </c>
      <c r="H46" s="69">
        <v>0</v>
      </c>
      <c r="I46" s="69">
        <v>0</v>
      </c>
      <c r="J46" s="81"/>
    </row>
    <row r="47" spans="1:10" ht="25.5">
      <c r="A47" s="48">
        <v>38</v>
      </c>
      <c r="B47" s="11" t="s">
        <v>29</v>
      </c>
      <c r="C47" s="15" t="s">
        <v>30</v>
      </c>
      <c r="D47" s="16">
        <v>32000</v>
      </c>
      <c r="E47" s="17">
        <v>15000</v>
      </c>
      <c r="F47" s="17">
        <v>17000</v>
      </c>
      <c r="G47" s="17"/>
      <c r="H47" s="17"/>
      <c r="I47" s="17">
        <v>0</v>
      </c>
      <c r="J47" s="30" t="s">
        <v>34</v>
      </c>
    </row>
    <row r="48" spans="1:10" ht="12.75">
      <c r="A48" s="39"/>
      <c r="B48" s="2" t="s">
        <v>53</v>
      </c>
      <c r="C48" s="3"/>
      <c r="D48" s="4">
        <v>25873100</v>
      </c>
      <c r="E48" s="5">
        <v>10405010</v>
      </c>
      <c r="F48" s="5">
        <v>1468090</v>
      </c>
      <c r="G48" s="5">
        <v>4000000</v>
      </c>
      <c r="H48" s="5">
        <v>5000000</v>
      </c>
      <c r="I48" s="5">
        <v>5000000</v>
      </c>
      <c r="J48" s="90"/>
    </row>
    <row r="49" spans="1:10" ht="12.75">
      <c r="A49" s="34"/>
      <c r="B49" s="63" t="s">
        <v>65</v>
      </c>
      <c r="C49" s="64"/>
      <c r="D49" s="67">
        <v>10873100</v>
      </c>
      <c r="E49" s="37">
        <v>10405010</v>
      </c>
      <c r="F49" s="37">
        <v>468090</v>
      </c>
      <c r="G49" s="37">
        <v>0</v>
      </c>
      <c r="H49" s="37">
        <v>0</v>
      </c>
      <c r="I49" s="37">
        <v>0</v>
      </c>
      <c r="J49" s="68"/>
    </row>
    <row r="50" spans="1:10" ht="51">
      <c r="A50" s="29">
        <v>40</v>
      </c>
      <c r="B50" s="11" t="s">
        <v>8</v>
      </c>
      <c r="C50" s="15" t="s">
        <v>240</v>
      </c>
      <c r="D50" s="16">
        <v>10873100</v>
      </c>
      <c r="E50" s="10">
        <v>10405010</v>
      </c>
      <c r="F50" s="10">
        <v>468090</v>
      </c>
      <c r="G50" s="10"/>
      <c r="H50" s="10"/>
      <c r="I50" s="10"/>
      <c r="J50" s="30" t="s">
        <v>37</v>
      </c>
    </row>
    <row r="51" spans="1:10" ht="12.75">
      <c r="A51" s="29"/>
      <c r="B51" s="63" t="s">
        <v>107</v>
      </c>
      <c r="C51" s="15"/>
      <c r="D51" s="16">
        <v>15000000</v>
      </c>
      <c r="E51" s="10">
        <v>0</v>
      </c>
      <c r="F51" s="10">
        <v>1000000</v>
      </c>
      <c r="G51" s="10">
        <v>4000000</v>
      </c>
      <c r="H51" s="10">
        <v>5000000</v>
      </c>
      <c r="I51" s="10">
        <v>5000000</v>
      </c>
      <c r="J51" s="30"/>
    </row>
    <row r="52" spans="1:10" ht="51">
      <c r="A52" s="29">
        <v>47</v>
      </c>
      <c r="B52" s="11" t="s">
        <v>108</v>
      </c>
      <c r="C52" s="15" t="s">
        <v>240</v>
      </c>
      <c r="D52" s="16">
        <v>15000000</v>
      </c>
      <c r="E52" s="10"/>
      <c r="F52" s="10">
        <v>1000000</v>
      </c>
      <c r="G52" s="10">
        <v>4000000</v>
      </c>
      <c r="H52" s="10">
        <v>5000000</v>
      </c>
      <c r="I52" s="10">
        <v>5000000</v>
      </c>
      <c r="J52" s="30" t="s">
        <v>110</v>
      </c>
    </row>
    <row r="53" spans="1:10" ht="12.75">
      <c r="A53" s="29"/>
      <c r="B53" s="18" t="s">
        <v>412</v>
      </c>
      <c r="C53" s="32"/>
      <c r="D53" s="33">
        <v>125000</v>
      </c>
      <c r="E53" s="6">
        <v>0</v>
      </c>
      <c r="F53" s="6">
        <v>125000</v>
      </c>
      <c r="G53" s="6">
        <v>0</v>
      </c>
      <c r="H53" s="6">
        <v>0</v>
      </c>
      <c r="I53" s="6">
        <v>0</v>
      </c>
      <c r="J53" s="90"/>
    </row>
    <row r="54" spans="1:10" ht="12.75">
      <c r="A54" s="29"/>
      <c r="B54" s="63" t="s">
        <v>411</v>
      </c>
      <c r="C54" s="74"/>
      <c r="D54" s="75">
        <v>125000</v>
      </c>
      <c r="E54" s="65">
        <v>0</v>
      </c>
      <c r="F54" s="65">
        <v>125000</v>
      </c>
      <c r="G54" s="65">
        <v>0</v>
      </c>
      <c r="H54" s="65">
        <v>0</v>
      </c>
      <c r="I54" s="65">
        <v>0</v>
      </c>
      <c r="J54" s="68"/>
    </row>
    <row r="55" spans="1:10" ht="63.75">
      <c r="A55" s="29"/>
      <c r="B55" s="11" t="s">
        <v>413</v>
      </c>
      <c r="C55" s="15" t="s">
        <v>193</v>
      </c>
      <c r="D55" s="16">
        <v>500000</v>
      </c>
      <c r="E55" s="17">
        <v>54600</v>
      </c>
      <c r="F55" s="17">
        <v>250000</v>
      </c>
      <c r="G55" s="17">
        <v>195400</v>
      </c>
      <c r="H55" s="17"/>
      <c r="I55" s="17"/>
      <c r="J55" s="30" t="s">
        <v>31</v>
      </c>
    </row>
    <row r="56" spans="1:10" ht="12.75">
      <c r="A56" s="39"/>
      <c r="B56" s="18" t="s">
        <v>55</v>
      </c>
      <c r="C56" s="32"/>
      <c r="D56" s="33">
        <v>125000</v>
      </c>
      <c r="E56" s="6">
        <v>0</v>
      </c>
      <c r="F56" s="6">
        <v>125000</v>
      </c>
      <c r="G56" s="6">
        <v>0</v>
      </c>
      <c r="H56" s="6">
        <v>0</v>
      </c>
      <c r="I56" s="6">
        <v>0</v>
      </c>
      <c r="J56" s="90"/>
    </row>
    <row r="57" spans="1:10" ht="12.75">
      <c r="A57" s="29"/>
      <c r="B57" s="63" t="s">
        <v>191</v>
      </c>
      <c r="C57" s="74"/>
      <c r="D57" s="75">
        <v>125000</v>
      </c>
      <c r="E57" s="65">
        <v>0</v>
      </c>
      <c r="F57" s="65">
        <v>125000</v>
      </c>
      <c r="G57" s="65">
        <v>0</v>
      </c>
      <c r="H57" s="65">
        <v>0</v>
      </c>
      <c r="I57" s="65">
        <v>0</v>
      </c>
      <c r="J57" s="68"/>
    </row>
    <row r="58" spans="1:10" ht="63.75">
      <c r="A58" s="29">
        <v>53</v>
      </c>
      <c r="B58" s="11" t="s">
        <v>192</v>
      </c>
      <c r="C58" s="15" t="s">
        <v>193</v>
      </c>
      <c r="D58" s="16">
        <v>125000</v>
      </c>
      <c r="E58" s="17"/>
      <c r="F58" s="17">
        <v>125000</v>
      </c>
      <c r="G58" s="17"/>
      <c r="H58" s="17"/>
      <c r="I58" s="17"/>
      <c r="J58" s="30">
        <v>2002</v>
      </c>
    </row>
    <row r="59" spans="1:10" ht="12.75">
      <c r="A59" s="39"/>
      <c r="B59" s="2" t="s">
        <v>56</v>
      </c>
      <c r="C59" s="3"/>
      <c r="D59" s="4">
        <v>5927315</v>
      </c>
      <c r="E59" s="4">
        <v>1715500</v>
      </c>
      <c r="F59" s="4">
        <v>4450100</v>
      </c>
      <c r="G59" s="4">
        <v>3151700</v>
      </c>
      <c r="H59" s="4">
        <v>2510015</v>
      </c>
      <c r="I59" s="4">
        <v>200000</v>
      </c>
      <c r="J59" s="90"/>
    </row>
    <row r="60" spans="1:10" ht="12.75">
      <c r="A60" s="34"/>
      <c r="B60" s="63" t="s">
        <v>81</v>
      </c>
      <c r="C60" s="64"/>
      <c r="D60" s="67">
        <v>4454100</v>
      </c>
      <c r="E60" s="65">
        <v>1547300</v>
      </c>
      <c r="F60" s="65">
        <v>2050100</v>
      </c>
      <c r="G60" s="65">
        <v>656700</v>
      </c>
      <c r="H60" s="65">
        <v>0</v>
      </c>
      <c r="I60" s="65">
        <v>200000</v>
      </c>
      <c r="J60" s="66"/>
    </row>
    <row r="61" spans="1:10" ht="25.5">
      <c r="A61" s="29">
        <v>54</v>
      </c>
      <c r="B61" s="11" t="s">
        <v>16</v>
      </c>
      <c r="C61" s="15" t="s">
        <v>150</v>
      </c>
      <c r="D61" s="91">
        <v>3790000</v>
      </c>
      <c r="E61" s="10">
        <v>1533300</v>
      </c>
      <c r="F61" s="10">
        <v>1400000</v>
      </c>
      <c r="G61" s="10">
        <v>656700</v>
      </c>
      <c r="H61" s="10"/>
      <c r="I61" s="92">
        <v>200000</v>
      </c>
      <c r="J61" s="30" t="s">
        <v>2</v>
      </c>
    </row>
    <row r="62" spans="1:10" ht="38.25">
      <c r="A62" s="29">
        <v>55</v>
      </c>
      <c r="B62" s="11" t="s">
        <v>404</v>
      </c>
      <c r="C62" s="15" t="s">
        <v>151</v>
      </c>
      <c r="D62" s="16">
        <v>664100</v>
      </c>
      <c r="E62" s="10">
        <v>14000</v>
      </c>
      <c r="F62" s="10">
        <v>650100</v>
      </c>
      <c r="G62" s="10"/>
      <c r="H62" s="10"/>
      <c r="I62" s="10">
        <v>0</v>
      </c>
      <c r="J62" s="30" t="s">
        <v>38</v>
      </c>
    </row>
    <row r="63" spans="1:10" ht="12.75">
      <c r="A63" s="34"/>
      <c r="B63" s="63" t="s">
        <v>80</v>
      </c>
      <c r="C63" s="74"/>
      <c r="D63" s="75">
        <v>1038215</v>
      </c>
      <c r="E63" s="75">
        <v>168200</v>
      </c>
      <c r="F63" s="75">
        <v>265000</v>
      </c>
      <c r="G63" s="75">
        <v>295000</v>
      </c>
      <c r="H63" s="75">
        <v>310015</v>
      </c>
      <c r="I63" s="75">
        <v>0</v>
      </c>
      <c r="J63" s="68"/>
    </row>
    <row r="64" spans="1:10" ht="25.5">
      <c r="A64" s="29">
        <v>56</v>
      </c>
      <c r="B64" s="11" t="s">
        <v>4</v>
      </c>
      <c r="C64" s="15" t="s">
        <v>5</v>
      </c>
      <c r="D64" s="16">
        <v>1038215</v>
      </c>
      <c r="E64" s="10">
        <v>168200</v>
      </c>
      <c r="F64" s="10">
        <v>265000</v>
      </c>
      <c r="G64" s="10">
        <v>295000</v>
      </c>
      <c r="H64" s="10">
        <v>310015</v>
      </c>
      <c r="I64" s="10">
        <v>0</v>
      </c>
      <c r="J64" s="30" t="s">
        <v>134</v>
      </c>
    </row>
    <row r="65" spans="1:10" ht="12.75">
      <c r="A65" s="29"/>
      <c r="B65" s="63" t="s">
        <v>59</v>
      </c>
      <c r="C65" s="64"/>
      <c r="D65" s="67">
        <v>360000</v>
      </c>
      <c r="E65" s="67">
        <v>0</v>
      </c>
      <c r="F65" s="67">
        <v>360000</v>
      </c>
      <c r="G65" s="67">
        <v>0</v>
      </c>
      <c r="H65" s="67">
        <v>0</v>
      </c>
      <c r="I65" s="67">
        <v>0</v>
      </c>
      <c r="J65" s="66"/>
    </row>
    <row r="66" spans="1:10" ht="76.5">
      <c r="A66" s="29">
        <v>58</v>
      </c>
      <c r="B66" s="11" t="s">
        <v>405</v>
      </c>
      <c r="C66" s="15" t="s">
        <v>195</v>
      </c>
      <c r="D66" s="16">
        <v>360000</v>
      </c>
      <c r="E66" s="10"/>
      <c r="F66" s="10">
        <v>360000</v>
      </c>
      <c r="G66" s="10"/>
      <c r="H66" s="10"/>
      <c r="I66" s="10"/>
      <c r="J66" s="30">
        <v>2002</v>
      </c>
    </row>
    <row r="67" spans="1:10" ht="12.75">
      <c r="A67" s="34"/>
      <c r="B67" s="63" t="s">
        <v>60</v>
      </c>
      <c r="C67" s="74"/>
      <c r="D67" s="75">
        <v>75000</v>
      </c>
      <c r="E67" s="67">
        <v>0</v>
      </c>
      <c r="F67" s="67">
        <v>1775000</v>
      </c>
      <c r="G67" s="67">
        <v>2200000</v>
      </c>
      <c r="H67" s="67">
        <v>2200000</v>
      </c>
      <c r="I67" s="67">
        <v>0</v>
      </c>
      <c r="J67" s="68"/>
    </row>
    <row r="68" spans="1:10" ht="89.25">
      <c r="A68" s="34">
        <v>59</v>
      </c>
      <c r="B68" s="11" t="s">
        <v>407</v>
      </c>
      <c r="C68" s="15" t="s">
        <v>87</v>
      </c>
      <c r="D68" s="16"/>
      <c r="E68" s="10"/>
      <c r="F68" s="10">
        <v>1000000</v>
      </c>
      <c r="G68" s="10">
        <v>1200000</v>
      </c>
      <c r="H68" s="10">
        <v>1200000</v>
      </c>
      <c r="I68" s="10"/>
      <c r="J68" s="30" t="s">
        <v>35</v>
      </c>
    </row>
    <row r="69" spans="1:10" ht="51">
      <c r="A69" s="34">
        <v>60</v>
      </c>
      <c r="B69" s="11" t="s">
        <v>406</v>
      </c>
      <c r="C69" s="15" t="s">
        <v>85</v>
      </c>
      <c r="D69" s="16"/>
      <c r="E69" s="10"/>
      <c r="F69" s="10">
        <v>700000</v>
      </c>
      <c r="G69" s="10">
        <v>1000000</v>
      </c>
      <c r="H69" s="10">
        <v>1000000</v>
      </c>
      <c r="I69" s="10"/>
      <c r="J69" s="30" t="s">
        <v>35</v>
      </c>
    </row>
    <row r="70" spans="1:10" ht="51">
      <c r="A70" s="34">
        <v>61</v>
      </c>
      <c r="B70" s="11" t="s">
        <v>398</v>
      </c>
      <c r="C70" s="15" t="s">
        <v>397</v>
      </c>
      <c r="D70" s="16">
        <v>75000</v>
      </c>
      <c r="E70" s="10"/>
      <c r="F70" s="10">
        <v>75000</v>
      </c>
      <c r="G70" s="10"/>
      <c r="H70" s="10"/>
      <c r="I70" s="10"/>
      <c r="J70" s="30">
        <v>2002</v>
      </c>
    </row>
    <row r="71" spans="1:10" ht="12.75">
      <c r="A71" s="39"/>
      <c r="B71" s="2" t="s">
        <v>70</v>
      </c>
      <c r="C71" s="3"/>
      <c r="D71" s="4">
        <v>50000</v>
      </c>
      <c r="E71" s="5">
        <v>0</v>
      </c>
      <c r="F71" s="5">
        <v>50000</v>
      </c>
      <c r="G71" s="5">
        <v>0</v>
      </c>
      <c r="H71" s="5">
        <v>0</v>
      </c>
      <c r="I71" s="5">
        <v>0</v>
      </c>
      <c r="J71" s="90"/>
    </row>
    <row r="72" spans="1:10" ht="12.75">
      <c r="A72" s="34"/>
      <c r="B72" s="63" t="s">
        <v>71</v>
      </c>
      <c r="C72" s="64"/>
      <c r="D72" s="166">
        <v>50000</v>
      </c>
      <c r="E72" s="65">
        <v>0</v>
      </c>
      <c r="F72" s="65">
        <v>50000</v>
      </c>
      <c r="G72" s="65">
        <v>0</v>
      </c>
      <c r="H72" s="65">
        <v>0</v>
      </c>
      <c r="I72" s="65">
        <v>0</v>
      </c>
      <c r="J72" s="68"/>
    </row>
    <row r="73" spans="1:10" ht="65.25" customHeight="1">
      <c r="A73" s="29">
        <v>69</v>
      </c>
      <c r="B73" s="11" t="s">
        <v>408</v>
      </c>
      <c r="C73" s="23" t="s">
        <v>409</v>
      </c>
      <c r="D73" s="9">
        <v>300000</v>
      </c>
      <c r="E73" s="9"/>
      <c r="F73" s="9">
        <v>300000</v>
      </c>
      <c r="G73" s="9"/>
      <c r="H73" s="9"/>
      <c r="I73" s="9"/>
      <c r="J73" s="30">
        <v>2002</v>
      </c>
    </row>
  </sheetData>
  <mergeCells count="11">
    <mergeCell ref="A3:A7"/>
    <mergeCell ref="B3:B7"/>
    <mergeCell ref="C3:C7"/>
    <mergeCell ref="D3:D7"/>
    <mergeCell ref="E3:E7"/>
    <mergeCell ref="F3:I4"/>
    <mergeCell ref="J3:J7"/>
    <mergeCell ref="F5:F7"/>
    <mergeCell ref="G5:G7"/>
    <mergeCell ref="H5:H7"/>
    <mergeCell ref="I5:I7"/>
  </mergeCells>
  <printOptions/>
  <pageMargins left="0" right="0" top="0.3937007874015748" bottom="0" header="0.5118110236220472" footer="0.5118110236220472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108"/>
  <sheetViews>
    <sheetView zoomScale="75" zoomScaleNormal="75" workbookViewId="0" topLeftCell="B10">
      <selection activeCell="C14" sqref="C14"/>
    </sheetView>
  </sheetViews>
  <sheetFormatPr defaultColWidth="9.00390625" defaultRowHeight="12.75"/>
  <cols>
    <col min="1" max="1" width="4.875" style="97" customWidth="1"/>
    <col min="2" max="2" width="31.25390625" style="97" customWidth="1"/>
    <col min="3" max="3" width="24.875" style="97" customWidth="1"/>
    <col min="4" max="4" width="13.125" style="97" customWidth="1"/>
    <col min="5" max="5" width="12.25390625" style="97" customWidth="1"/>
    <col min="6" max="6" width="12.375" style="97" customWidth="1"/>
    <col min="7" max="7" width="12.125" style="97" customWidth="1"/>
    <col min="8" max="9" width="11.75390625" style="97" customWidth="1"/>
    <col min="10" max="10" width="9.375" style="97" customWidth="1"/>
    <col min="11" max="11" width="1.625" style="97" customWidth="1"/>
    <col min="12" max="16384" width="0" style="97" hidden="1" customWidth="1"/>
  </cols>
  <sheetData>
    <row r="1" spans="1:10" ht="50.25" customHeight="1">
      <c r="A1" s="1"/>
      <c r="B1" s="40"/>
      <c r="C1" s="13"/>
      <c r="D1" s="41"/>
      <c r="E1" s="42"/>
      <c r="F1" s="42"/>
      <c r="G1" s="42"/>
      <c r="H1" s="42"/>
      <c r="I1" s="42"/>
      <c r="J1" s="43"/>
    </row>
    <row r="2" spans="1:10" ht="9.75" customHeight="1">
      <c r="A2" s="1"/>
      <c r="B2" s="40"/>
      <c r="C2" s="13"/>
      <c r="D2" s="41"/>
      <c r="E2" s="42"/>
      <c r="F2" s="42"/>
      <c r="G2" s="42"/>
      <c r="H2" s="42"/>
      <c r="I2" s="42"/>
      <c r="J2" s="43"/>
    </row>
    <row r="3" spans="1:10" ht="18" customHeight="1">
      <c r="A3" s="254"/>
      <c r="B3" s="211" t="s">
        <v>46</v>
      </c>
      <c r="C3" s="204" t="s">
        <v>0</v>
      </c>
      <c r="D3" s="217" t="s">
        <v>48</v>
      </c>
      <c r="E3" s="204" t="s">
        <v>100</v>
      </c>
      <c r="F3" s="238" t="s">
        <v>101</v>
      </c>
      <c r="G3" s="239"/>
      <c r="H3" s="239"/>
      <c r="I3" s="240"/>
      <c r="J3" s="235" t="s">
        <v>47</v>
      </c>
    </row>
    <row r="4" spans="1:10" ht="15" customHeight="1">
      <c r="A4" s="255"/>
      <c r="B4" s="212"/>
      <c r="C4" s="209"/>
      <c r="D4" s="218"/>
      <c r="E4" s="209"/>
      <c r="F4" s="241"/>
      <c r="G4" s="242"/>
      <c r="H4" s="242"/>
      <c r="I4" s="243"/>
      <c r="J4" s="236"/>
    </row>
    <row r="5" spans="1:10" ht="15.75" customHeight="1">
      <c r="A5" s="255"/>
      <c r="B5" s="212"/>
      <c r="C5" s="209"/>
      <c r="D5" s="218"/>
      <c r="E5" s="209"/>
      <c r="F5" s="204" t="s">
        <v>102</v>
      </c>
      <c r="G5" s="204" t="s">
        <v>103</v>
      </c>
      <c r="H5" s="204" t="s">
        <v>104</v>
      </c>
      <c r="I5" s="204" t="s">
        <v>105</v>
      </c>
      <c r="J5" s="236"/>
    </row>
    <row r="6" spans="1:10" ht="18.75" customHeight="1">
      <c r="A6" s="255"/>
      <c r="B6" s="212"/>
      <c r="C6" s="209"/>
      <c r="D6" s="218"/>
      <c r="E6" s="209"/>
      <c r="F6" s="205"/>
      <c r="G6" s="205"/>
      <c r="H6" s="205"/>
      <c r="I6" s="205"/>
      <c r="J6" s="236"/>
    </row>
    <row r="7" spans="1:10" ht="6.75" customHeight="1">
      <c r="A7" s="256"/>
      <c r="B7" s="213"/>
      <c r="C7" s="210"/>
      <c r="D7" s="219"/>
      <c r="E7" s="210"/>
      <c r="F7" s="198"/>
      <c r="G7" s="198"/>
      <c r="H7" s="198"/>
      <c r="I7" s="198"/>
      <c r="J7" s="237"/>
    </row>
    <row r="8" spans="1:10" ht="15" customHeight="1">
      <c r="A8" s="24">
        <v>1</v>
      </c>
      <c r="B8" s="27">
        <v>2</v>
      </c>
      <c r="C8" s="25">
        <v>3</v>
      </c>
      <c r="D8" s="26">
        <v>4</v>
      </c>
      <c r="E8" s="27">
        <v>5</v>
      </c>
      <c r="F8" s="27">
        <v>6</v>
      </c>
      <c r="G8" s="27">
        <v>7</v>
      </c>
      <c r="H8" s="27">
        <v>8</v>
      </c>
      <c r="I8" s="27">
        <v>9</v>
      </c>
      <c r="J8" s="38">
        <v>10</v>
      </c>
    </row>
    <row r="9" spans="1:10" s="98" customFormat="1" ht="18" customHeight="1">
      <c r="A9" s="83"/>
      <c r="B9" s="44" t="s">
        <v>1</v>
      </c>
      <c r="C9" s="45"/>
      <c r="D9" s="46">
        <f>SUM(D10,D18,D33,D40,D47,D55,D63,D69,D74,D77,D94,D97)</f>
        <v>169990020</v>
      </c>
      <c r="E9" s="46">
        <f>SUM(E10,E18,E33,E40,E47,E55,E63,E69,E74,E77,E94,E97)</f>
        <v>45632560</v>
      </c>
      <c r="F9" s="46">
        <f>SUM(F10,F18,F33,F40,F47,F55,F63,F69,F74,F77,F94,F97)</f>
        <v>34728190</v>
      </c>
      <c r="G9" s="46">
        <f>SUM(G10,G18,G33,G40,G47,G55,G63,G69,G74,G77,G94,G97)</f>
        <v>33264700</v>
      </c>
      <c r="H9" s="46">
        <f>SUM(H10,H18,H33,H40,H47,H55,H63,H69,H74,H77,H94,H97)</f>
        <v>32261915</v>
      </c>
      <c r="I9" s="46">
        <f>D9-E9-F9-G9-H9</f>
        <v>24102655</v>
      </c>
      <c r="J9" s="47"/>
    </row>
    <row r="10" spans="1:10" s="98" customFormat="1" ht="15.75" customHeight="1">
      <c r="A10" s="84"/>
      <c r="B10" s="54" t="s">
        <v>78</v>
      </c>
      <c r="C10" s="55"/>
      <c r="D10" s="56">
        <f aca="true" t="shared" si="0" ref="D10:I10">SUM(D11,D16)</f>
        <v>33540000</v>
      </c>
      <c r="E10" s="56">
        <f t="shared" si="0"/>
        <v>14091000</v>
      </c>
      <c r="F10" s="56">
        <f t="shared" si="0"/>
        <v>5435000</v>
      </c>
      <c r="G10" s="56">
        <f t="shared" si="0"/>
        <v>5250000</v>
      </c>
      <c r="H10" s="56">
        <f t="shared" si="0"/>
        <v>4000000</v>
      </c>
      <c r="I10" s="56">
        <f t="shared" si="0"/>
        <v>5859000</v>
      </c>
      <c r="J10" s="57"/>
    </row>
    <row r="11" spans="1:10" s="99" customFormat="1" ht="18" customHeight="1">
      <c r="A11" s="85"/>
      <c r="B11" s="77" t="s">
        <v>82</v>
      </c>
      <c r="C11" s="78"/>
      <c r="D11" s="79">
        <f aca="true" t="shared" si="1" ref="D11:I11">SUM(D12:D15)</f>
        <v>8540000</v>
      </c>
      <c r="E11" s="79">
        <f t="shared" si="1"/>
        <v>950000</v>
      </c>
      <c r="F11" s="79">
        <f t="shared" si="1"/>
        <v>3435000</v>
      </c>
      <c r="G11" s="79">
        <f t="shared" si="1"/>
        <v>3250000</v>
      </c>
      <c r="H11" s="79">
        <f t="shared" si="1"/>
        <v>2000000</v>
      </c>
      <c r="I11" s="79">
        <f t="shared" si="1"/>
        <v>0</v>
      </c>
      <c r="J11" s="80"/>
    </row>
    <row r="12" spans="1:10" s="100" customFormat="1" ht="42.75" customHeight="1">
      <c r="A12" s="58"/>
      <c r="B12" s="59" t="s">
        <v>18</v>
      </c>
      <c r="C12" s="60" t="s">
        <v>113</v>
      </c>
      <c r="D12" s="61">
        <v>3040000</v>
      </c>
      <c r="E12" s="61">
        <v>950000</v>
      </c>
      <c r="F12" s="61">
        <v>840000</v>
      </c>
      <c r="G12" s="61">
        <v>1250000</v>
      </c>
      <c r="H12" s="61"/>
      <c r="I12" s="61">
        <f>D12-E12-F12-G12-H12</f>
        <v>0</v>
      </c>
      <c r="J12" s="62" t="s">
        <v>31</v>
      </c>
    </row>
    <row r="13" spans="1:10" s="98" customFormat="1" ht="86.25" customHeight="1">
      <c r="A13" s="83"/>
      <c r="B13" s="7" t="s">
        <v>119</v>
      </c>
      <c r="C13" s="94" t="s">
        <v>152</v>
      </c>
      <c r="D13" s="14">
        <v>5500000</v>
      </c>
      <c r="E13" s="17"/>
      <c r="F13" s="17">
        <v>1500000</v>
      </c>
      <c r="G13" s="17">
        <v>2000000</v>
      </c>
      <c r="H13" s="17">
        <v>2000000</v>
      </c>
      <c r="I13" s="17">
        <f>D13-E13-F13-G13-H13</f>
        <v>0</v>
      </c>
      <c r="J13" s="30" t="s">
        <v>124</v>
      </c>
    </row>
    <row r="14" spans="1:10" s="98" customFormat="1" ht="27" customHeight="1">
      <c r="A14" s="83"/>
      <c r="B14" s="7"/>
      <c r="C14" s="94"/>
      <c r="D14" s="14"/>
      <c r="E14" s="17"/>
      <c r="F14" s="17"/>
      <c r="G14" s="17"/>
      <c r="H14" s="17"/>
      <c r="I14" s="17"/>
      <c r="J14" s="30"/>
    </row>
    <row r="15" spans="1:10" s="98" customFormat="1" ht="15" customHeight="1">
      <c r="A15" s="113"/>
      <c r="B15" s="109" t="s">
        <v>129</v>
      </c>
      <c r="C15" s="114"/>
      <c r="D15" s="115"/>
      <c r="E15" s="116"/>
      <c r="F15" s="116">
        <v>1095000</v>
      </c>
      <c r="G15" s="116"/>
      <c r="H15" s="116"/>
      <c r="I15" s="116"/>
      <c r="J15" s="117"/>
    </row>
    <row r="16" spans="1:10" s="101" customFormat="1" ht="15.75" customHeight="1">
      <c r="A16" s="85"/>
      <c r="B16" s="77" t="s">
        <v>79</v>
      </c>
      <c r="C16" s="78"/>
      <c r="D16" s="79">
        <f>SUM(D17)</f>
        <v>25000000</v>
      </c>
      <c r="E16" s="79">
        <f>SUM(E17)</f>
        <v>13141000</v>
      </c>
      <c r="F16" s="79">
        <f>SUM(F17)</f>
        <v>2000000</v>
      </c>
      <c r="G16" s="79">
        <f>SUM(G17)</f>
        <v>2000000</v>
      </c>
      <c r="H16" s="79">
        <f>SUM(H17)</f>
        <v>2000000</v>
      </c>
      <c r="I16" s="79">
        <f>D16-E16-F16-G16-H16</f>
        <v>5859000</v>
      </c>
      <c r="J16" s="80"/>
    </row>
    <row r="17" spans="1:10" s="98" customFormat="1" ht="63.75">
      <c r="A17" s="83"/>
      <c r="B17" s="11" t="s">
        <v>17</v>
      </c>
      <c r="C17" s="15" t="s">
        <v>155</v>
      </c>
      <c r="D17" s="16">
        <v>25000000</v>
      </c>
      <c r="E17" s="10">
        <v>13141000</v>
      </c>
      <c r="F17" s="10">
        <v>2000000</v>
      </c>
      <c r="G17" s="10">
        <v>2000000</v>
      </c>
      <c r="H17" s="10">
        <v>2000000</v>
      </c>
      <c r="I17" s="10">
        <f>D17-E17-F17-G17-H17</f>
        <v>5859000</v>
      </c>
      <c r="J17" s="30" t="s">
        <v>146</v>
      </c>
    </row>
    <row r="18" spans="1:10" s="98" customFormat="1" ht="17.25" customHeight="1">
      <c r="A18" s="76"/>
      <c r="B18" s="18" t="s">
        <v>49</v>
      </c>
      <c r="C18" s="19"/>
      <c r="D18" s="20">
        <f aca="true" t="shared" si="2" ref="D18:I18">SUM(D24,D19)</f>
        <v>59081315</v>
      </c>
      <c r="E18" s="21">
        <f t="shared" si="2"/>
        <v>11489660</v>
      </c>
      <c r="F18" s="21">
        <f t="shared" si="2"/>
        <v>13030000</v>
      </c>
      <c r="G18" s="21">
        <f t="shared" si="2"/>
        <v>11443000</v>
      </c>
      <c r="H18" s="21">
        <f t="shared" si="2"/>
        <v>13558610</v>
      </c>
      <c r="I18" s="21">
        <f t="shared" si="2"/>
        <v>11260045</v>
      </c>
      <c r="J18" s="28"/>
    </row>
    <row r="19" spans="1:10" s="101" customFormat="1" ht="18" customHeight="1">
      <c r="A19" s="86"/>
      <c r="B19" s="63" t="s">
        <v>73</v>
      </c>
      <c r="C19" s="64"/>
      <c r="D19" s="37">
        <f aca="true" t="shared" si="3" ref="D19:I19">SUM(D20:D23)</f>
        <v>33281315</v>
      </c>
      <c r="E19" s="37">
        <f t="shared" si="3"/>
        <v>4601270</v>
      </c>
      <c r="F19" s="37">
        <f t="shared" si="3"/>
        <v>5700000</v>
      </c>
      <c r="G19" s="37">
        <f t="shared" si="3"/>
        <v>5700000</v>
      </c>
      <c r="H19" s="37">
        <f t="shared" si="3"/>
        <v>6200000</v>
      </c>
      <c r="I19" s="37">
        <f t="shared" si="3"/>
        <v>11080045</v>
      </c>
      <c r="J19" s="66"/>
    </row>
    <row r="20" spans="1:10" s="98" customFormat="1" ht="63.75">
      <c r="A20" s="50"/>
      <c r="B20" s="9" t="s">
        <v>75</v>
      </c>
      <c r="C20" s="15" t="s">
        <v>147</v>
      </c>
      <c r="D20" s="12">
        <v>13300000</v>
      </c>
      <c r="E20" s="10">
        <v>1057300</v>
      </c>
      <c r="F20" s="10">
        <v>3000000</v>
      </c>
      <c r="G20" s="10">
        <v>3000000</v>
      </c>
      <c r="H20" s="10">
        <v>3100000</v>
      </c>
      <c r="I20" s="10">
        <f>D20-E20-F20-G20-H20</f>
        <v>3142700</v>
      </c>
      <c r="J20" s="30" t="s">
        <v>33</v>
      </c>
    </row>
    <row r="21" spans="1:10" s="98" customFormat="1" ht="81" customHeight="1">
      <c r="A21" s="50"/>
      <c r="B21" s="9" t="s">
        <v>93</v>
      </c>
      <c r="C21" s="15" t="s">
        <v>148</v>
      </c>
      <c r="D21" s="12">
        <v>6131315</v>
      </c>
      <c r="E21" s="9">
        <v>1716620</v>
      </c>
      <c r="F21" s="9">
        <v>1100000</v>
      </c>
      <c r="G21" s="9">
        <v>1100000</v>
      </c>
      <c r="H21" s="9">
        <v>1100000</v>
      </c>
      <c r="I21" s="9">
        <f>D21-E21-F21-G21-H21</f>
        <v>1114695</v>
      </c>
      <c r="J21" s="30" t="s">
        <v>41</v>
      </c>
    </row>
    <row r="22" spans="1:10" s="98" customFormat="1" ht="38.25">
      <c r="A22" s="50"/>
      <c r="B22" s="9" t="s">
        <v>39</v>
      </c>
      <c r="C22" s="15" t="s">
        <v>14</v>
      </c>
      <c r="D22" s="12">
        <v>9850000</v>
      </c>
      <c r="E22" s="9">
        <v>827350</v>
      </c>
      <c r="F22" s="9">
        <v>1000000</v>
      </c>
      <c r="G22" s="9">
        <v>1000000</v>
      </c>
      <c r="H22" s="9">
        <v>1000000</v>
      </c>
      <c r="I22" s="9">
        <f>D22-E22-F22-G22-H22</f>
        <v>6022650</v>
      </c>
      <c r="J22" s="30" t="s">
        <v>40</v>
      </c>
    </row>
    <row r="23" spans="1:10" s="98" customFormat="1" ht="41.25" customHeight="1">
      <c r="A23" s="50"/>
      <c r="B23" s="11" t="s">
        <v>94</v>
      </c>
      <c r="C23" s="15" t="s">
        <v>95</v>
      </c>
      <c r="D23" s="16">
        <v>4000000</v>
      </c>
      <c r="E23" s="17">
        <v>1000000</v>
      </c>
      <c r="F23" s="17">
        <v>600000</v>
      </c>
      <c r="G23" s="17">
        <v>600000</v>
      </c>
      <c r="H23" s="17">
        <v>1000000</v>
      </c>
      <c r="I23" s="17">
        <f>D23-E23-F23-G23-H23</f>
        <v>800000</v>
      </c>
      <c r="J23" s="30" t="s">
        <v>41</v>
      </c>
    </row>
    <row r="24" spans="1:10" s="101" customFormat="1" ht="18.75" customHeight="1">
      <c r="A24" s="36"/>
      <c r="B24" s="63" t="s">
        <v>72</v>
      </c>
      <c r="C24" s="64"/>
      <c r="D24" s="67">
        <f aca="true" t="shared" si="4" ref="D24:I24">SUM(D25:D32)</f>
        <v>25800000</v>
      </c>
      <c r="E24" s="37">
        <f t="shared" si="4"/>
        <v>6888390</v>
      </c>
      <c r="F24" s="37">
        <f t="shared" si="4"/>
        <v>7330000</v>
      </c>
      <c r="G24" s="37">
        <f t="shared" si="4"/>
        <v>5743000</v>
      </c>
      <c r="H24" s="37">
        <f t="shared" si="4"/>
        <v>7358610</v>
      </c>
      <c r="I24" s="37">
        <f t="shared" si="4"/>
        <v>180000</v>
      </c>
      <c r="J24" s="68"/>
    </row>
    <row r="25" spans="1:10" s="100" customFormat="1" ht="54.75" customHeight="1">
      <c r="A25" s="29"/>
      <c r="B25" s="11" t="s">
        <v>98</v>
      </c>
      <c r="C25" s="15" t="s">
        <v>96</v>
      </c>
      <c r="D25" s="16">
        <v>2350000</v>
      </c>
      <c r="E25" s="17">
        <v>1187000</v>
      </c>
      <c r="F25" s="17">
        <v>700000</v>
      </c>
      <c r="G25" s="17">
        <v>463000</v>
      </c>
      <c r="H25" s="17"/>
      <c r="I25" s="17">
        <f>D25-E25-F25-G25-H25</f>
        <v>0</v>
      </c>
      <c r="J25" s="30" t="s">
        <v>2</v>
      </c>
    </row>
    <row r="26" spans="1:10" s="100" customFormat="1" ht="42" customHeight="1">
      <c r="A26" s="29"/>
      <c r="B26" s="11" t="s">
        <v>10</v>
      </c>
      <c r="C26" s="15" t="s">
        <v>153</v>
      </c>
      <c r="D26" s="16">
        <v>18800000</v>
      </c>
      <c r="E26" s="17">
        <v>5171390</v>
      </c>
      <c r="F26" s="17">
        <v>4000000</v>
      </c>
      <c r="G26" s="17">
        <v>4000000</v>
      </c>
      <c r="H26" s="17">
        <v>5628610</v>
      </c>
      <c r="I26" s="17">
        <f>D26-E26-F26-G26-H26</f>
        <v>0</v>
      </c>
      <c r="J26" s="30" t="s">
        <v>126</v>
      </c>
    </row>
    <row r="27" spans="1:10" s="98" customFormat="1" ht="17.25" customHeight="1">
      <c r="A27" s="118"/>
      <c r="B27" s="109" t="s">
        <v>129</v>
      </c>
      <c r="C27" s="114"/>
      <c r="D27" s="115"/>
      <c r="E27" s="22"/>
      <c r="F27" s="22">
        <v>1700000</v>
      </c>
      <c r="G27" s="22"/>
      <c r="H27" s="22"/>
      <c r="I27" s="22"/>
      <c r="J27" s="117"/>
    </row>
    <row r="28" spans="1:10" s="100" customFormat="1" ht="93.75" customHeight="1">
      <c r="A28" s="29"/>
      <c r="B28" s="11" t="s">
        <v>42</v>
      </c>
      <c r="C28" s="15" t="s">
        <v>11</v>
      </c>
      <c r="D28" s="16">
        <v>1600000</v>
      </c>
      <c r="E28" s="17">
        <v>200000</v>
      </c>
      <c r="F28" s="17">
        <v>300000</v>
      </c>
      <c r="G28" s="17">
        <v>300000</v>
      </c>
      <c r="H28" s="17">
        <v>800000</v>
      </c>
      <c r="I28" s="17">
        <f>D28-E28-F28-G28-H28</f>
        <v>0</v>
      </c>
      <c r="J28" s="30" t="s">
        <v>32</v>
      </c>
    </row>
    <row r="29" spans="1:10" s="100" customFormat="1" ht="28.5" customHeight="1">
      <c r="A29" s="29"/>
      <c r="B29" s="7" t="s">
        <v>123</v>
      </c>
      <c r="C29" s="94"/>
      <c r="D29" s="14">
        <v>250000</v>
      </c>
      <c r="E29" s="17"/>
      <c r="F29" s="17">
        <v>100000</v>
      </c>
      <c r="G29" s="17">
        <v>150000</v>
      </c>
      <c r="H29" s="17"/>
      <c r="I29" s="17">
        <f>D29-E29-F29-G29-H29</f>
        <v>0</v>
      </c>
      <c r="J29" s="30" t="s">
        <v>125</v>
      </c>
    </row>
    <row r="30" spans="1:10" s="100" customFormat="1" ht="31.5" customHeight="1">
      <c r="A30" s="29"/>
      <c r="B30" s="7" t="s">
        <v>121</v>
      </c>
      <c r="C30" s="94" t="s">
        <v>122</v>
      </c>
      <c r="D30" s="14">
        <v>900000</v>
      </c>
      <c r="E30" s="17"/>
      <c r="F30" s="17">
        <v>100000</v>
      </c>
      <c r="G30" s="17">
        <v>400000</v>
      </c>
      <c r="H30" s="17">
        <v>400000</v>
      </c>
      <c r="I30" s="17">
        <f>D30-E30-F30-G30-H30</f>
        <v>0</v>
      </c>
      <c r="J30" s="30" t="s">
        <v>124</v>
      </c>
    </row>
    <row r="31" spans="1:10" s="100" customFormat="1" ht="23.25" customHeight="1">
      <c r="A31" s="29"/>
      <c r="B31" s="11" t="s">
        <v>12</v>
      </c>
      <c r="C31" s="15" t="s">
        <v>13</v>
      </c>
      <c r="D31" s="16">
        <v>300000</v>
      </c>
      <c r="E31" s="17">
        <v>30000</v>
      </c>
      <c r="F31" s="17">
        <v>30000</v>
      </c>
      <c r="G31" s="17">
        <v>30000</v>
      </c>
      <c r="H31" s="17">
        <v>30000</v>
      </c>
      <c r="I31" s="17">
        <f>D31-E31-F31-G31-H31</f>
        <v>180000</v>
      </c>
      <c r="J31" s="30" t="s">
        <v>35</v>
      </c>
    </row>
    <row r="32" spans="1:10" s="100" customFormat="1" ht="60.75" customHeight="1">
      <c r="A32" s="29"/>
      <c r="B32" s="11" t="s">
        <v>86</v>
      </c>
      <c r="C32" s="15" t="s">
        <v>74</v>
      </c>
      <c r="D32" s="16">
        <v>1600000</v>
      </c>
      <c r="E32" s="17">
        <v>300000</v>
      </c>
      <c r="F32" s="17">
        <v>400000</v>
      </c>
      <c r="G32" s="17">
        <v>400000</v>
      </c>
      <c r="H32" s="17">
        <v>500000</v>
      </c>
      <c r="I32" s="17">
        <f>D32-E32-F32-G32-H32</f>
        <v>0</v>
      </c>
      <c r="J32" s="30" t="s">
        <v>32</v>
      </c>
    </row>
    <row r="33" spans="1:10" ht="15" customHeight="1">
      <c r="A33" s="39"/>
      <c r="B33" s="2" t="s">
        <v>50</v>
      </c>
      <c r="C33" s="3"/>
      <c r="D33" s="4">
        <f aca="true" t="shared" si="5" ref="D33:I33">SUM(D34,D36)</f>
        <v>3500000</v>
      </c>
      <c r="E33" s="5">
        <f t="shared" si="5"/>
        <v>0</v>
      </c>
      <c r="F33" s="5">
        <f t="shared" si="5"/>
        <v>3250000</v>
      </c>
      <c r="G33" s="5">
        <f t="shared" si="5"/>
        <v>2950000</v>
      </c>
      <c r="H33" s="5">
        <f t="shared" si="5"/>
        <v>1050000</v>
      </c>
      <c r="I33" s="5">
        <f t="shared" si="5"/>
        <v>0</v>
      </c>
      <c r="J33" s="90"/>
    </row>
    <row r="34" spans="1:10" s="102" customFormat="1" ht="17.25" customHeight="1">
      <c r="A34" s="34"/>
      <c r="B34" s="63" t="s">
        <v>61</v>
      </c>
      <c r="C34" s="64"/>
      <c r="D34" s="67">
        <f aca="true" t="shared" si="6" ref="D34:I34">SUM(D35:D35)</f>
        <v>0</v>
      </c>
      <c r="E34" s="37">
        <f t="shared" si="6"/>
        <v>0</v>
      </c>
      <c r="F34" s="37">
        <f t="shared" si="6"/>
        <v>500000</v>
      </c>
      <c r="G34" s="37">
        <f t="shared" si="6"/>
        <v>400000</v>
      </c>
      <c r="H34" s="37">
        <f t="shared" si="6"/>
        <v>400000</v>
      </c>
      <c r="I34" s="37">
        <f t="shared" si="6"/>
        <v>0</v>
      </c>
      <c r="J34" s="66"/>
    </row>
    <row r="35" spans="1:10" ht="72.75" customHeight="1">
      <c r="A35" s="29"/>
      <c r="B35" s="11" t="s">
        <v>6</v>
      </c>
      <c r="C35" s="23"/>
      <c r="D35" s="10"/>
      <c r="E35" s="17"/>
      <c r="F35" s="17">
        <v>500000</v>
      </c>
      <c r="G35" s="17">
        <v>400000</v>
      </c>
      <c r="H35" s="17">
        <v>400000</v>
      </c>
      <c r="I35" s="17"/>
      <c r="J35" s="30" t="s">
        <v>35</v>
      </c>
    </row>
    <row r="36" spans="1:10" s="101" customFormat="1" ht="16.5" customHeight="1">
      <c r="A36" s="34"/>
      <c r="B36" s="63" t="s">
        <v>62</v>
      </c>
      <c r="C36" s="64"/>
      <c r="D36" s="67">
        <f>SUM(D37:D39)</f>
        <v>3500000</v>
      </c>
      <c r="E36" s="37">
        <f>SUM(E37:E39)</f>
        <v>0</v>
      </c>
      <c r="F36" s="37">
        <f>SUM(F37:F39)</f>
        <v>2750000</v>
      </c>
      <c r="G36" s="37">
        <f>SUM(G37:G39)</f>
        <v>2550000</v>
      </c>
      <c r="H36" s="37">
        <f>SUM(H37:H39)</f>
        <v>650000</v>
      </c>
      <c r="I36" s="37"/>
      <c r="J36" s="68"/>
    </row>
    <row r="37" spans="1:10" s="98" customFormat="1" ht="25.5" customHeight="1">
      <c r="A37" s="118"/>
      <c r="B37" s="109" t="s">
        <v>141</v>
      </c>
      <c r="C37" s="119"/>
      <c r="D37" s="116"/>
      <c r="E37" s="22"/>
      <c r="F37" s="22">
        <v>500000</v>
      </c>
      <c r="G37" s="22"/>
      <c r="H37" s="22"/>
      <c r="I37" s="22"/>
      <c r="J37" s="117"/>
    </row>
    <row r="38" spans="1:10" ht="21" customHeight="1">
      <c r="A38" s="29"/>
      <c r="B38" s="11" t="s">
        <v>111</v>
      </c>
      <c r="C38" s="23" t="s">
        <v>132</v>
      </c>
      <c r="D38" s="10">
        <v>3500000</v>
      </c>
      <c r="E38" s="17"/>
      <c r="F38" s="17">
        <v>1600000</v>
      </c>
      <c r="G38" s="17">
        <v>1900000</v>
      </c>
      <c r="H38" s="17"/>
      <c r="I38" s="17">
        <f>D38-E38-F38-G38-H38</f>
        <v>0</v>
      </c>
      <c r="J38" s="30" t="s">
        <v>125</v>
      </c>
    </row>
    <row r="39" spans="1:10" ht="42.75" customHeight="1">
      <c r="A39" s="29"/>
      <c r="B39" s="11" t="s">
        <v>7</v>
      </c>
      <c r="C39" s="23"/>
      <c r="D39" s="10"/>
      <c r="E39" s="17"/>
      <c r="F39" s="17">
        <v>650000</v>
      </c>
      <c r="G39" s="17">
        <v>650000</v>
      </c>
      <c r="H39" s="17">
        <v>650000</v>
      </c>
      <c r="I39" s="17"/>
      <c r="J39" s="30" t="s">
        <v>36</v>
      </c>
    </row>
    <row r="40" spans="1:10" ht="16.5" customHeight="1">
      <c r="A40" s="39"/>
      <c r="B40" s="2" t="s">
        <v>51</v>
      </c>
      <c r="C40" s="3"/>
      <c r="D40" s="6">
        <f aca="true" t="shared" si="7" ref="D40:I40">SUM(D41)</f>
        <v>1403290</v>
      </c>
      <c r="E40" s="6">
        <f t="shared" si="7"/>
        <v>182000</v>
      </c>
      <c r="F40" s="6">
        <f t="shared" si="7"/>
        <v>675000</v>
      </c>
      <c r="G40" s="6">
        <f t="shared" si="7"/>
        <v>570000</v>
      </c>
      <c r="H40" s="6">
        <f t="shared" si="7"/>
        <v>543290</v>
      </c>
      <c r="I40" s="6">
        <f t="shared" si="7"/>
        <v>188000</v>
      </c>
      <c r="J40" s="90"/>
    </row>
    <row r="41" spans="1:10" s="102" customFormat="1" ht="15.75" customHeight="1">
      <c r="A41" s="34"/>
      <c r="B41" s="63" t="s">
        <v>63</v>
      </c>
      <c r="C41" s="64"/>
      <c r="D41" s="65">
        <f aca="true" t="shared" si="8" ref="D41:I41">SUM(D42:D46)</f>
        <v>1403290</v>
      </c>
      <c r="E41" s="65">
        <f t="shared" si="8"/>
        <v>182000</v>
      </c>
      <c r="F41" s="65">
        <f t="shared" si="8"/>
        <v>675000</v>
      </c>
      <c r="G41" s="65">
        <f t="shared" si="8"/>
        <v>570000</v>
      </c>
      <c r="H41" s="65">
        <f t="shared" si="8"/>
        <v>543290</v>
      </c>
      <c r="I41" s="65">
        <f t="shared" si="8"/>
        <v>188000</v>
      </c>
      <c r="J41" s="66"/>
    </row>
    <row r="42" spans="1:10" ht="30" customHeight="1">
      <c r="A42" s="29"/>
      <c r="B42" s="7" t="s">
        <v>9</v>
      </c>
      <c r="C42" s="7" t="s">
        <v>154</v>
      </c>
      <c r="D42" s="14"/>
      <c r="E42" s="17"/>
      <c r="F42" s="17">
        <v>200000</v>
      </c>
      <c r="G42" s="17">
        <v>200000</v>
      </c>
      <c r="H42" s="17">
        <v>200000</v>
      </c>
      <c r="I42" s="17"/>
      <c r="J42" s="38" t="s">
        <v>35</v>
      </c>
    </row>
    <row r="43" spans="1:10" ht="43.5" customHeight="1">
      <c r="A43" s="29"/>
      <c r="B43" s="7" t="s">
        <v>24</v>
      </c>
      <c r="C43" s="7" t="s">
        <v>25</v>
      </c>
      <c r="D43" s="14">
        <v>550000</v>
      </c>
      <c r="E43" s="17">
        <v>62000</v>
      </c>
      <c r="F43" s="17">
        <v>100000</v>
      </c>
      <c r="G43" s="17">
        <v>100000</v>
      </c>
      <c r="H43" s="17">
        <v>100000</v>
      </c>
      <c r="I43" s="17">
        <f>D43-E43-F43-G43-H43</f>
        <v>188000</v>
      </c>
      <c r="J43" s="38" t="s">
        <v>41</v>
      </c>
    </row>
    <row r="44" spans="1:10" ht="18.75" customHeight="1">
      <c r="A44" s="29"/>
      <c r="B44" s="109" t="s">
        <v>129</v>
      </c>
      <c r="C44" s="11"/>
      <c r="D44" s="16"/>
      <c r="E44" s="22"/>
      <c r="F44" s="22">
        <v>155000</v>
      </c>
      <c r="G44" s="22"/>
      <c r="H44" s="22"/>
      <c r="I44" s="22"/>
      <c r="J44" s="30"/>
    </row>
    <row r="45" spans="1:10" ht="40.5" customHeight="1">
      <c r="A45" s="29"/>
      <c r="B45" s="11" t="s">
        <v>27</v>
      </c>
      <c r="C45" s="11" t="s">
        <v>97</v>
      </c>
      <c r="D45" s="16">
        <v>60000</v>
      </c>
      <c r="E45" s="8">
        <v>20000</v>
      </c>
      <c r="F45" s="8">
        <v>20000</v>
      </c>
      <c r="G45" s="8">
        <v>20000</v>
      </c>
      <c r="H45" s="8"/>
      <c r="I45" s="8">
        <f>D45-E45-F45-G45-H45</f>
        <v>0</v>
      </c>
      <c r="J45" s="38" t="s">
        <v>31</v>
      </c>
    </row>
    <row r="46" spans="1:10" ht="21.75" customHeight="1">
      <c r="A46" s="29"/>
      <c r="B46" s="11" t="s">
        <v>26</v>
      </c>
      <c r="C46" s="15" t="s">
        <v>156</v>
      </c>
      <c r="D46" s="16">
        <v>793290</v>
      </c>
      <c r="E46" s="8">
        <v>100000</v>
      </c>
      <c r="F46" s="8">
        <v>200000</v>
      </c>
      <c r="G46" s="8">
        <v>250000</v>
      </c>
      <c r="H46" s="8">
        <v>243290</v>
      </c>
      <c r="I46" s="8">
        <f>D46-E46-F46-G46-H46</f>
        <v>0</v>
      </c>
      <c r="J46" s="38" t="s">
        <v>32</v>
      </c>
    </row>
    <row r="47" spans="1:10" ht="15" customHeight="1">
      <c r="A47" s="39"/>
      <c r="B47" s="18" t="s">
        <v>52</v>
      </c>
      <c r="C47" s="53"/>
      <c r="D47" s="6">
        <f aca="true" t="shared" si="9" ref="D47:I47">SUM(D48,D51,D53)</f>
        <v>242000</v>
      </c>
      <c r="E47" s="6">
        <f t="shared" si="9"/>
        <v>165000</v>
      </c>
      <c r="F47" s="6">
        <f t="shared" si="9"/>
        <v>147000</v>
      </c>
      <c r="G47" s="6">
        <f t="shared" si="9"/>
        <v>0</v>
      </c>
      <c r="H47" s="6">
        <f t="shared" si="9"/>
        <v>0</v>
      </c>
      <c r="I47" s="6">
        <f t="shared" si="9"/>
        <v>0</v>
      </c>
      <c r="J47" s="90"/>
    </row>
    <row r="48" spans="1:10" s="99" customFormat="1" ht="15" customHeight="1">
      <c r="A48" s="86"/>
      <c r="B48" s="63" t="s">
        <v>76</v>
      </c>
      <c r="C48" s="82"/>
      <c r="D48" s="69">
        <f aca="true" t="shared" si="10" ref="D48:I48">SUM(D49:D50)</f>
        <v>210000</v>
      </c>
      <c r="E48" s="69">
        <f t="shared" si="10"/>
        <v>150000</v>
      </c>
      <c r="F48" s="69">
        <f t="shared" si="10"/>
        <v>98000</v>
      </c>
      <c r="G48" s="69">
        <f t="shared" si="10"/>
        <v>0</v>
      </c>
      <c r="H48" s="69">
        <f t="shared" si="10"/>
        <v>0</v>
      </c>
      <c r="I48" s="69">
        <f t="shared" si="10"/>
        <v>0</v>
      </c>
      <c r="J48" s="81"/>
    </row>
    <row r="49" spans="1:10" s="99" customFormat="1" ht="51" customHeight="1">
      <c r="A49" s="35"/>
      <c r="B49" s="11" t="s">
        <v>44</v>
      </c>
      <c r="C49" s="15" t="s">
        <v>28</v>
      </c>
      <c r="D49" s="16">
        <v>210000</v>
      </c>
      <c r="E49" s="17">
        <v>150000</v>
      </c>
      <c r="F49" s="17">
        <v>60000</v>
      </c>
      <c r="G49" s="17"/>
      <c r="H49" s="17"/>
      <c r="I49" s="17">
        <f>D49-E49-F49-G49-H49</f>
        <v>0</v>
      </c>
      <c r="J49" s="30" t="s">
        <v>3</v>
      </c>
    </row>
    <row r="50" spans="1:10" s="123" customFormat="1" ht="16.5" customHeight="1">
      <c r="A50" s="89"/>
      <c r="B50" s="110" t="s">
        <v>129</v>
      </c>
      <c r="C50" s="120"/>
      <c r="D50" s="121"/>
      <c r="E50" s="121"/>
      <c r="F50" s="121">
        <v>38000</v>
      </c>
      <c r="G50" s="121"/>
      <c r="H50" s="121"/>
      <c r="I50" s="121"/>
      <c r="J50" s="122"/>
    </row>
    <row r="51" spans="1:10" s="103" customFormat="1" ht="15" customHeight="1">
      <c r="A51" s="89"/>
      <c r="B51" s="71" t="s">
        <v>90</v>
      </c>
      <c r="C51" s="82"/>
      <c r="D51" s="69">
        <f>SUM(D52:D52)</f>
        <v>32000</v>
      </c>
      <c r="E51" s="69">
        <f>SUM(E52:E52)</f>
        <v>15000</v>
      </c>
      <c r="F51" s="69">
        <f>SUM(F52:F52)</f>
        <v>17000</v>
      </c>
      <c r="G51" s="69">
        <f>SUM(G52:G52)</f>
        <v>0</v>
      </c>
      <c r="H51" s="69">
        <f>SUM(H52:H52)</f>
        <v>0</v>
      </c>
      <c r="I51" s="69">
        <f>D51-E51-F51-G51-H51</f>
        <v>0</v>
      </c>
      <c r="J51" s="81"/>
    </row>
    <row r="52" spans="1:10" s="103" customFormat="1" ht="31.5" customHeight="1">
      <c r="A52" s="48"/>
      <c r="B52" s="11" t="s">
        <v>29</v>
      </c>
      <c r="C52" s="15" t="s">
        <v>30</v>
      </c>
      <c r="D52" s="16">
        <v>32000</v>
      </c>
      <c r="E52" s="17">
        <v>15000</v>
      </c>
      <c r="F52" s="17">
        <v>17000</v>
      </c>
      <c r="G52" s="17"/>
      <c r="H52" s="17"/>
      <c r="I52" s="17">
        <f>D52-E52-F52-G52-H52</f>
        <v>0</v>
      </c>
      <c r="J52" s="30" t="s">
        <v>34</v>
      </c>
    </row>
    <row r="53" spans="1:10" s="101" customFormat="1" ht="15" customHeight="1">
      <c r="A53" s="88"/>
      <c r="B53" s="63" t="s">
        <v>64</v>
      </c>
      <c r="C53" s="74"/>
      <c r="D53" s="75">
        <f aca="true" t="shared" si="11" ref="D53:I53">SUM(D54:D54)</f>
        <v>0</v>
      </c>
      <c r="E53" s="65">
        <f t="shared" si="11"/>
        <v>0</v>
      </c>
      <c r="F53" s="65">
        <f t="shared" si="11"/>
        <v>32000</v>
      </c>
      <c r="G53" s="65">
        <f t="shared" si="11"/>
        <v>0</v>
      </c>
      <c r="H53" s="65">
        <f t="shared" si="11"/>
        <v>0</v>
      </c>
      <c r="I53" s="65">
        <f t="shared" si="11"/>
        <v>0</v>
      </c>
      <c r="J53" s="68"/>
    </row>
    <row r="54" spans="1:10" s="98" customFormat="1" ht="15" customHeight="1">
      <c r="A54" s="118"/>
      <c r="B54" s="109" t="s">
        <v>129</v>
      </c>
      <c r="C54" s="114"/>
      <c r="D54" s="115"/>
      <c r="E54" s="22"/>
      <c r="F54" s="22">
        <v>32000</v>
      </c>
      <c r="G54" s="22"/>
      <c r="H54" s="22"/>
      <c r="I54" s="22"/>
      <c r="J54" s="117"/>
    </row>
    <row r="55" spans="1:10" ht="15.75" customHeight="1">
      <c r="A55" s="39"/>
      <c r="B55" s="2" t="s">
        <v>53</v>
      </c>
      <c r="C55" s="3"/>
      <c r="D55" s="4">
        <f aca="true" t="shared" si="12" ref="D55:I55">SUM(D56,D59,D61)</f>
        <v>34673100</v>
      </c>
      <c r="E55" s="5">
        <f t="shared" si="12"/>
        <v>10705010</v>
      </c>
      <c r="F55" s="5">
        <f t="shared" si="12"/>
        <v>6368090</v>
      </c>
      <c r="G55" s="5">
        <f t="shared" si="12"/>
        <v>6900000</v>
      </c>
      <c r="H55" s="5">
        <f t="shared" si="12"/>
        <v>5700000</v>
      </c>
      <c r="I55" s="5">
        <f t="shared" si="12"/>
        <v>5000000</v>
      </c>
      <c r="J55" s="90"/>
    </row>
    <row r="56" spans="1:10" s="101" customFormat="1" ht="18" customHeight="1">
      <c r="A56" s="34"/>
      <c r="B56" s="63" t="s">
        <v>65</v>
      </c>
      <c r="C56" s="64"/>
      <c r="D56" s="67">
        <f aca="true" t="shared" si="13" ref="D56:I56">SUM(D57:D58)</f>
        <v>17873100</v>
      </c>
      <c r="E56" s="37">
        <f t="shared" si="13"/>
        <v>10705010</v>
      </c>
      <c r="F56" s="37">
        <f t="shared" si="13"/>
        <v>4868090</v>
      </c>
      <c r="G56" s="37">
        <f t="shared" si="13"/>
        <v>2300000</v>
      </c>
      <c r="H56" s="37">
        <f t="shared" si="13"/>
        <v>0</v>
      </c>
      <c r="I56" s="37">
        <f t="shared" si="13"/>
        <v>0</v>
      </c>
      <c r="J56" s="68"/>
    </row>
    <row r="57" spans="1:10" ht="28.5" customHeight="1">
      <c r="A57" s="29"/>
      <c r="B57" s="11" t="s">
        <v>8</v>
      </c>
      <c r="C57" s="15" t="s">
        <v>157</v>
      </c>
      <c r="D57" s="16">
        <v>10873100</v>
      </c>
      <c r="E57" s="10">
        <v>10405010</v>
      </c>
      <c r="F57" s="10">
        <v>468090</v>
      </c>
      <c r="G57" s="10"/>
      <c r="H57" s="10"/>
      <c r="I57" s="10">
        <f>D57-E57-F57-G57-H57</f>
        <v>0</v>
      </c>
      <c r="J57" s="30" t="s">
        <v>37</v>
      </c>
    </row>
    <row r="58" spans="1:10" ht="45.75" customHeight="1">
      <c r="A58" s="29"/>
      <c r="B58" s="11" t="s">
        <v>19</v>
      </c>
      <c r="C58" s="15" t="s">
        <v>20</v>
      </c>
      <c r="D58" s="16">
        <v>7000000</v>
      </c>
      <c r="E58" s="10">
        <v>300000</v>
      </c>
      <c r="F58" s="10">
        <v>4400000</v>
      </c>
      <c r="G58" s="10">
        <v>2300000</v>
      </c>
      <c r="H58" s="10"/>
      <c r="I58" s="10">
        <f>D58-E58-F58-G58-H58</f>
        <v>0</v>
      </c>
      <c r="J58" s="30" t="s">
        <v>31</v>
      </c>
    </row>
    <row r="59" spans="1:10" ht="15.75" customHeight="1">
      <c r="A59" s="29"/>
      <c r="B59" s="63" t="s">
        <v>107</v>
      </c>
      <c r="C59" s="15"/>
      <c r="D59" s="16">
        <f aca="true" t="shared" si="14" ref="D59:I59">SUM(D60)</f>
        <v>15000000</v>
      </c>
      <c r="E59" s="10">
        <f t="shared" si="14"/>
        <v>0</v>
      </c>
      <c r="F59" s="10">
        <f t="shared" si="14"/>
        <v>1000000</v>
      </c>
      <c r="G59" s="10">
        <f t="shared" si="14"/>
        <v>4000000</v>
      </c>
      <c r="H59" s="10">
        <f t="shared" si="14"/>
        <v>5000000</v>
      </c>
      <c r="I59" s="10">
        <f t="shared" si="14"/>
        <v>5000000</v>
      </c>
      <c r="J59" s="30"/>
    </row>
    <row r="60" spans="1:10" ht="43.5" customHeight="1">
      <c r="A60" s="29"/>
      <c r="B60" s="11" t="s">
        <v>108</v>
      </c>
      <c r="C60" s="15" t="s">
        <v>109</v>
      </c>
      <c r="D60" s="16">
        <v>15000000</v>
      </c>
      <c r="E60" s="10"/>
      <c r="F60" s="10">
        <v>1000000</v>
      </c>
      <c r="G60" s="10">
        <v>4000000</v>
      </c>
      <c r="H60" s="10">
        <v>5000000</v>
      </c>
      <c r="I60" s="10">
        <f>D60-E60-F60-G60-H60</f>
        <v>5000000</v>
      </c>
      <c r="J60" s="30" t="s">
        <v>110</v>
      </c>
    </row>
    <row r="61" spans="1:10" s="101" customFormat="1" ht="15.75" customHeight="1">
      <c r="A61" s="88"/>
      <c r="B61" s="63" t="s">
        <v>77</v>
      </c>
      <c r="C61" s="74"/>
      <c r="D61" s="75">
        <f aca="true" t="shared" si="15" ref="D61:I61">SUM(D62)</f>
        <v>1800000</v>
      </c>
      <c r="E61" s="37">
        <f t="shared" si="15"/>
        <v>0</v>
      </c>
      <c r="F61" s="37">
        <f t="shared" si="15"/>
        <v>500000</v>
      </c>
      <c r="G61" s="37">
        <f t="shared" si="15"/>
        <v>600000</v>
      </c>
      <c r="H61" s="37">
        <f t="shared" si="15"/>
        <v>700000</v>
      </c>
      <c r="I61" s="37">
        <f t="shared" si="15"/>
        <v>0</v>
      </c>
      <c r="J61" s="68"/>
    </row>
    <row r="62" spans="1:10" ht="32.25" customHeight="1">
      <c r="A62" s="29"/>
      <c r="B62" s="7" t="s">
        <v>120</v>
      </c>
      <c r="C62" s="95" t="s">
        <v>158</v>
      </c>
      <c r="D62" s="96">
        <v>1800000</v>
      </c>
      <c r="E62" s="17"/>
      <c r="F62" s="17">
        <v>500000</v>
      </c>
      <c r="G62" s="17">
        <v>600000</v>
      </c>
      <c r="H62" s="17">
        <v>700000</v>
      </c>
      <c r="I62" s="17">
        <f>D62-E62-F62-G62-H62</f>
        <v>0</v>
      </c>
      <c r="J62" s="30" t="s">
        <v>124</v>
      </c>
    </row>
    <row r="63" spans="1:10" ht="15.75" customHeight="1">
      <c r="A63" s="39"/>
      <c r="B63" s="2" t="s">
        <v>54</v>
      </c>
      <c r="C63" s="3"/>
      <c r="D63" s="4">
        <f aca="true" t="shared" si="16" ref="D63:I63">SUM(D64,D66)</f>
        <v>700000</v>
      </c>
      <c r="E63" s="5">
        <f t="shared" si="16"/>
        <v>559000</v>
      </c>
      <c r="F63" s="5">
        <f t="shared" si="16"/>
        <v>209000</v>
      </c>
      <c r="G63" s="5">
        <f t="shared" si="16"/>
        <v>0</v>
      </c>
      <c r="H63" s="5">
        <f t="shared" si="16"/>
        <v>0</v>
      </c>
      <c r="I63" s="5">
        <f t="shared" si="16"/>
        <v>0</v>
      </c>
      <c r="J63" s="90"/>
    </row>
    <row r="64" spans="1:10" s="102" customFormat="1" ht="17.25" customHeight="1">
      <c r="A64" s="34"/>
      <c r="B64" s="71" t="s">
        <v>83</v>
      </c>
      <c r="C64" s="72"/>
      <c r="D64" s="73">
        <f aca="true" t="shared" si="17" ref="D64:I64">SUM(D65)</f>
        <v>0</v>
      </c>
      <c r="E64" s="67">
        <f t="shared" si="17"/>
        <v>0</v>
      </c>
      <c r="F64" s="67">
        <f t="shared" si="17"/>
        <v>43000</v>
      </c>
      <c r="G64" s="67">
        <f t="shared" si="17"/>
        <v>0</v>
      </c>
      <c r="H64" s="67">
        <f t="shared" si="17"/>
        <v>0</v>
      </c>
      <c r="I64" s="67">
        <f t="shared" si="17"/>
        <v>0</v>
      </c>
      <c r="J64" s="70"/>
    </row>
    <row r="65" spans="1:10" s="98" customFormat="1" ht="30.75" customHeight="1">
      <c r="A65" s="27"/>
      <c r="B65" s="110" t="s">
        <v>142</v>
      </c>
      <c r="C65" s="124"/>
      <c r="D65" s="121"/>
      <c r="E65" s="125"/>
      <c r="F65" s="125">
        <v>43000</v>
      </c>
      <c r="G65" s="125"/>
      <c r="H65" s="125"/>
      <c r="I65" s="125"/>
      <c r="J65" s="122"/>
    </row>
    <row r="66" spans="1:10" s="102" customFormat="1" ht="17.25" customHeight="1">
      <c r="A66" s="34"/>
      <c r="B66" s="63" t="s">
        <v>66</v>
      </c>
      <c r="C66" s="64"/>
      <c r="D66" s="67">
        <f aca="true" t="shared" si="18" ref="D66:I66">SUM(D67:D68)</f>
        <v>700000</v>
      </c>
      <c r="E66" s="65">
        <f t="shared" si="18"/>
        <v>559000</v>
      </c>
      <c r="F66" s="65">
        <f t="shared" si="18"/>
        <v>166000</v>
      </c>
      <c r="G66" s="65">
        <f t="shared" si="18"/>
        <v>0</v>
      </c>
      <c r="H66" s="65">
        <f t="shared" si="18"/>
        <v>0</v>
      </c>
      <c r="I66" s="65">
        <f t="shared" si="18"/>
        <v>0</v>
      </c>
      <c r="J66" s="66"/>
    </row>
    <row r="67" spans="1:10" ht="58.5" customHeight="1">
      <c r="A67" s="29"/>
      <c r="B67" s="11" t="s">
        <v>91</v>
      </c>
      <c r="C67" s="15" t="s">
        <v>149</v>
      </c>
      <c r="D67" s="16">
        <v>700000</v>
      </c>
      <c r="E67" s="17">
        <v>559000</v>
      </c>
      <c r="F67" s="17">
        <v>141000</v>
      </c>
      <c r="G67" s="17"/>
      <c r="H67" s="17"/>
      <c r="I67" s="17">
        <f>D67-E67-F67-G67-H67</f>
        <v>0</v>
      </c>
      <c r="J67" s="30" t="s">
        <v>38</v>
      </c>
    </row>
    <row r="68" spans="1:10" s="98" customFormat="1" ht="16.5" customHeight="1">
      <c r="A68" s="118"/>
      <c r="B68" s="109" t="s">
        <v>130</v>
      </c>
      <c r="C68" s="114"/>
      <c r="D68" s="115"/>
      <c r="E68" s="22"/>
      <c r="F68" s="22">
        <v>25000</v>
      </c>
      <c r="G68" s="22"/>
      <c r="H68" s="22"/>
      <c r="I68" s="22"/>
      <c r="J68" s="117"/>
    </row>
    <row r="69" spans="1:10" ht="15" customHeight="1">
      <c r="A69" s="39"/>
      <c r="B69" s="18" t="s">
        <v>55</v>
      </c>
      <c r="C69" s="32"/>
      <c r="D69" s="33">
        <f aca="true" t="shared" si="19" ref="D69:I69">SUM(D70,D72)</f>
        <v>3000000</v>
      </c>
      <c r="E69" s="6">
        <f t="shared" si="19"/>
        <v>2000000</v>
      </c>
      <c r="F69" s="6">
        <f t="shared" si="19"/>
        <v>1000000</v>
      </c>
      <c r="G69" s="6">
        <f t="shared" si="19"/>
        <v>0</v>
      </c>
      <c r="H69" s="6">
        <f t="shared" si="19"/>
        <v>0</v>
      </c>
      <c r="I69" s="6">
        <f t="shared" si="19"/>
        <v>0</v>
      </c>
      <c r="J69" s="90"/>
    </row>
    <row r="70" spans="1:10" s="101" customFormat="1" ht="15" customHeight="1">
      <c r="A70" s="34"/>
      <c r="B70" s="63" t="s">
        <v>84</v>
      </c>
      <c r="C70" s="74"/>
      <c r="D70" s="75">
        <f aca="true" t="shared" si="20" ref="D70:I70">SUM(D71)</f>
        <v>3000000</v>
      </c>
      <c r="E70" s="65">
        <f t="shared" si="20"/>
        <v>2000000</v>
      </c>
      <c r="F70" s="65">
        <f t="shared" si="20"/>
        <v>1000000</v>
      </c>
      <c r="G70" s="65">
        <f t="shared" si="20"/>
        <v>0</v>
      </c>
      <c r="H70" s="65">
        <f t="shared" si="20"/>
        <v>0</v>
      </c>
      <c r="I70" s="65">
        <f t="shared" si="20"/>
        <v>0</v>
      </c>
      <c r="J70" s="68"/>
    </row>
    <row r="71" spans="1:10" ht="75.75" customHeight="1">
      <c r="A71" s="29"/>
      <c r="B71" s="11" t="s">
        <v>92</v>
      </c>
      <c r="C71" s="15" t="s">
        <v>23</v>
      </c>
      <c r="D71" s="16">
        <v>3000000</v>
      </c>
      <c r="E71" s="17">
        <v>2000000</v>
      </c>
      <c r="F71" s="17">
        <v>1000000</v>
      </c>
      <c r="G71" s="17"/>
      <c r="H71" s="17"/>
      <c r="I71" s="17">
        <f>D71-E71-F71-G71-H71</f>
        <v>0</v>
      </c>
      <c r="J71" s="30" t="s">
        <v>34</v>
      </c>
    </row>
    <row r="72" spans="1:10" s="98" customFormat="1" ht="12.75" customHeight="1">
      <c r="A72" s="29"/>
      <c r="B72" s="63" t="s">
        <v>67</v>
      </c>
      <c r="C72" s="74"/>
      <c r="D72" s="75">
        <f aca="true" t="shared" si="21" ref="D72:I72">SUM(D73)</f>
        <v>0</v>
      </c>
      <c r="E72" s="65">
        <f t="shared" si="21"/>
        <v>0</v>
      </c>
      <c r="F72" s="65">
        <f t="shared" si="21"/>
        <v>0</v>
      </c>
      <c r="G72" s="65">
        <f t="shared" si="21"/>
        <v>0</v>
      </c>
      <c r="H72" s="65">
        <f t="shared" si="21"/>
        <v>0</v>
      </c>
      <c r="I72" s="65">
        <f t="shared" si="21"/>
        <v>0</v>
      </c>
      <c r="J72" s="68"/>
    </row>
    <row r="73" spans="1:10" ht="16.5" customHeight="1">
      <c r="A73" s="29"/>
      <c r="B73" s="11"/>
      <c r="C73" s="15"/>
      <c r="D73" s="16"/>
      <c r="E73" s="17"/>
      <c r="F73" s="17"/>
      <c r="G73" s="17"/>
      <c r="H73" s="17"/>
      <c r="I73" s="17">
        <f>D73-E73-F73-G73-H73</f>
        <v>0</v>
      </c>
      <c r="J73" s="30"/>
    </row>
    <row r="74" spans="1:10" s="98" customFormat="1" ht="15" customHeight="1">
      <c r="A74" s="87"/>
      <c r="B74" s="18" t="s">
        <v>88</v>
      </c>
      <c r="C74" s="19"/>
      <c r="D74" s="20">
        <f aca="true" t="shared" si="22" ref="D74:I74">SUM(D75)</f>
        <v>0</v>
      </c>
      <c r="E74" s="21">
        <f t="shared" si="22"/>
        <v>0</v>
      </c>
      <c r="F74" s="21">
        <f t="shared" si="22"/>
        <v>25000</v>
      </c>
      <c r="G74" s="21">
        <f t="shared" si="22"/>
        <v>0</v>
      </c>
      <c r="H74" s="21">
        <f t="shared" si="22"/>
        <v>0</v>
      </c>
      <c r="I74" s="21">
        <f t="shared" si="22"/>
        <v>0</v>
      </c>
      <c r="J74" s="28"/>
    </row>
    <row r="75" spans="1:10" s="101" customFormat="1" ht="15" customHeight="1">
      <c r="A75" s="36"/>
      <c r="B75" s="63" t="s">
        <v>68</v>
      </c>
      <c r="C75" s="74"/>
      <c r="D75" s="75">
        <f aca="true" t="shared" si="23" ref="D75:I75">SUM(D76:D76)</f>
        <v>0</v>
      </c>
      <c r="E75" s="37">
        <f t="shared" si="23"/>
        <v>0</v>
      </c>
      <c r="F75" s="37">
        <f t="shared" si="23"/>
        <v>25000</v>
      </c>
      <c r="G75" s="37">
        <f t="shared" si="23"/>
        <v>0</v>
      </c>
      <c r="H75" s="37">
        <f t="shared" si="23"/>
        <v>0</v>
      </c>
      <c r="I75" s="37">
        <f t="shared" si="23"/>
        <v>0</v>
      </c>
      <c r="J75" s="68"/>
    </row>
    <row r="76" spans="1:10" s="98" customFormat="1" ht="31.5" customHeight="1">
      <c r="A76" s="118"/>
      <c r="B76" s="109" t="s">
        <v>143</v>
      </c>
      <c r="C76" s="114"/>
      <c r="D76" s="115"/>
      <c r="E76" s="22"/>
      <c r="F76" s="22">
        <v>25000</v>
      </c>
      <c r="G76" s="22"/>
      <c r="H76" s="22"/>
      <c r="I76" s="22"/>
      <c r="J76" s="117"/>
    </row>
    <row r="77" spans="1:10" ht="18" customHeight="1">
      <c r="A77" s="76"/>
      <c r="B77" s="2" t="s">
        <v>56</v>
      </c>
      <c r="C77" s="3"/>
      <c r="D77" s="4">
        <f aca="true" t="shared" si="24" ref="D77:I77">SUM(D78,D82,D85,D88,D90)</f>
        <v>21632315</v>
      </c>
      <c r="E77" s="4">
        <f t="shared" si="24"/>
        <v>6380890</v>
      </c>
      <c r="F77" s="4">
        <f t="shared" si="24"/>
        <v>4481100</v>
      </c>
      <c r="G77" s="4">
        <f t="shared" si="24"/>
        <v>3451700</v>
      </c>
      <c r="H77" s="4">
        <f t="shared" si="24"/>
        <v>2310015</v>
      </c>
      <c r="I77" s="4">
        <f t="shared" si="24"/>
        <v>8349610</v>
      </c>
      <c r="J77" s="90"/>
    </row>
    <row r="78" spans="1:10" s="102" customFormat="1" ht="17.25" customHeight="1">
      <c r="A78" s="36"/>
      <c r="B78" s="63" t="s">
        <v>81</v>
      </c>
      <c r="C78" s="64"/>
      <c r="D78" s="67">
        <f aca="true" t="shared" si="25" ref="D78:I78">SUM(D79:D81)</f>
        <v>4454100</v>
      </c>
      <c r="E78" s="65">
        <f t="shared" si="25"/>
        <v>1547300</v>
      </c>
      <c r="F78" s="65">
        <f t="shared" si="25"/>
        <v>1750100</v>
      </c>
      <c r="G78" s="65">
        <f t="shared" si="25"/>
        <v>1156700</v>
      </c>
      <c r="H78" s="65">
        <f t="shared" si="25"/>
        <v>0</v>
      </c>
      <c r="I78" s="65">
        <f t="shared" si="25"/>
        <v>0</v>
      </c>
      <c r="J78" s="66"/>
    </row>
    <row r="79" spans="1:10" ht="29.25" customHeight="1">
      <c r="A79" s="29"/>
      <c r="B79" s="11" t="s">
        <v>16</v>
      </c>
      <c r="C79" s="15" t="s">
        <v>150</v>
      </c>
      <c r="D79" s="91">
        <v>3790000</v>
      </c>
      <c r="E79" s="10">
        <v>1533300</v>
      </c>
      <c r="F79" s="10">
        <v>1100000</v>
      </c>
      <c r="G79" s="10">
        <v>1156700</v>
      </c>
      <c r="H79" s="10"/>
      <c r="I79" s="92">
        <f>D79-E79-F79-G79-H79</f>
        <v>0</v>
      </c>
      <c r="J79" s="30" t="s">
        <v>2</v>
      </c>
    </row>
    <row r="80" spans="1:10" ht="28.5" customHeight="1">
      <c r="A80" s="29"/>
      <c r="B80" s="11" t="s">
        <v>106</v>
      </c>
      <c r="C80" s="15" t="s">
        <v>151</v>
      </c>
      <c r="D80" s="16">
        <v>664100</v>
      </c>
      <c r="E80" s="10">
        <v>14000</v>
      </c>
      <c r="F80" s="10">
        <v>650100</v>
      </c>
      <c r="G80" s="10"/>
      <c r="H80" s="10"/>
      <c r="I80" s="10">
        <f>D80-E80-F80-G80-H80</f>
        <v>0</v>
      </c>
      <c r="J80" s="30" t="s">
        <v>38</v>
      </c>
    </row>
    <row r="81" spans="1:10" ht="41.25" customHeight="1">
      <c r="A81" s="29"/>
      <c r="B81" s="11" t="s">
        <v>133</v>
      </c>
      <c r="C81" s="15" t="s">
        <v>159</v>
      </c>
      <c r="D81" s="16"/>
      <c r="E81" s="10"/>
      <c r="F81" s="10"/>
      <c r="G81" s="10"/>
      <c r="H81" s="10"/>
      <c r="I81" s="10">
        <f>D81-E81-F81-G81-H81</f>
        <v>0</v>
      </c>
      <c r="J81" s="30"/>
    </row>
    <row r="82" spans="1:10" s="101" customFormat="1" ht="15.75" customHeight="1">
      <c r="A82" s="34"/>
      <c r="B82" s="63" t="s">
        <v>80</v>
      </c>
      <c r="C82" s="74"/>
      <c r="D82" s="75">
        <f aca="true" t="shared" si="26" ref="D82:I82">SUM(D83:D84)</f>
        <v>1038215</v>
      </c>
      <c r="E82" s="75">
        <f t="shared" si="26"/>
        <v>168200</v>
      </c>
      <c r="F82" s="75">
        <f t="shared" si="26"/>
        <v>265000</v>
      </c>
      <c r="G82" s="75">
        <f t="shared" si="26"/>
        <v>295000</v>
      </c>
      <c r="H82" s="75">
        <f t="shared" si="26"/>
        <v>310015</v>
      </c>
      <c r="I82" s="75">
        <f t="shared" si="26"/>
        <v>0</v>
      </c>
      <c r="J82" s="68"/>
    </row>
    <row r="83" spans="1:10" ht="27" customHeight="1">
      <c r="A83" s="29"/>
      <c r="B83" s="11" t="s">
        <v>4</v>
      </c>
      <c r="C83" s="15" t="s">
        <v>5</v>
      </c>
      <c r="D83" s="16">
        <v>1038215</v>
      </c>
      <c r="E83" s="10">
        <v>168200</v>
      </c>
      <c r="F83" s="10">
        <v>265000</v>
      </c>
      <c r="G83" s="10">
        <v>295000</v>
      </c>
      <c r="H83" s="10">
        <v>310015</v>
      </c>
      <c r="I83" s="10">
        <f>D83-E83-F83-G83-H83</f>
        <v>0</v>
      </c>
      <c r="J83" s="30" t="s">
        <v>134</v>
      </c>
    </row>
    <row r="84" spans="1:10" ht="36.75" customHeight="1">
      <c r="A84" s="29"/>
      <c r="B84" s="11" t="s">
        <v>99</v>
      </c>
      <c r="C84" s="15"/>
      <c r="D84" s="16"/>
      <c r="E84" s="10"/>
      <c r="F84" s="10"/>
      <c r="G84" s="10"/>
      <c r="H84" s="10"/>
      <c r="I84" s="10">
        <f>D84-E84-F84-G84-H84</f>
        <v>0</v>
      </c>
      <c r="J84" s="30"/>
    </row>
    <row r="85" spans="1:10" ht="15.75" customHeight="1">
      <c r="A85" s="31"/>
      <c r="B85" s="63" t="s">
        <v>58</v>
      </c>
      <c r="C85" s="64"/>
      <c r="D85" s="67">
        <f aca="true" t="shared" si="27" ref="D85:I85">SUM(D86:D87)</f>
        <v>140000</v>
      </c>
      <c r="E85" s="67">
        <f t="shared" si="27"/>
        <v>115000</v>
      </c>
      <c r="F85" s="67">
        <f t="shared" si="27"/>
        <v>110000</v>
      </c>
      <c r="G85" s="67">
        <f t="shared" si="27"/>
        <v>0</v>
      </c>
      <c r="H85" s="67">
        <f t="shared" si="27"/>
        <v>0</v>
      </c>
      <c r="I85" s="67">
        <f t="shared" si="27"/>
        <v>0</v>
      </c>
      <c r="J85" s="66"/>
    </row>
    <row r="86" spans="1:10" ht="81" customHeight="1">
      <c r="A86" s="29"/>
      <c r="B86" s="51" t="s">
        <v>127</v>
      </c>
      <c r="C86" s="52"/>
      <c r="D86" s="49">
        <v>140000</v>
      </c>
      <c r="E86" s="17">
        <v>115000</v>
      </c>
      <c r="F86" s="17">
        <v>25000</v>
      </c>
      <c r="G86" s="17"/>
      <c r="H86" s="17"/>
      <c r="I86" s="17"/>
      <c r="J86" s="30" t="s">
        <v>131</v>
      </c>
    </row>
    <row r="87" spans="1:10" s="98" customFormat="1" ht="54" customHeight="1">
      <c r="A87" s="118"/>
      <c r="B87" s="110" t="s">
        <v>144</v>
      </c>
      <c r="C87" s="120" t="s">
        <v>128</v>
      </c>
      <c r="D87" s="126"/>
      <c r="E87" s="125"/>
      <c r="F87" s="125">
        <v>85000</v>
      </c>
      <c r="G87" s="125"/>
      <c r="H87" s="125"/>
      <c r="I87" s="125"/>
      <c r="J87" s="117"/>
    </row>
    <row r="88" spans="1:10" ht="17.25" customHeight="1">
      <c r="A88" s="29"/>
      <c r="B88" s="63" t="s">
        <v>59</v>
      </c>
      <c r="C88" s="64"/>
      <c r="D88" s="67">
        <f aca="true" t="shared" si="28" ref="D88:I88">SUM(D89:D89)</f>
        <v>0</v>
      </c>
      <c r="E88" s="67">
        <f t="shared" si="28"/>
        <v>0</v>
      </c>
      <c r="F88" s="67">
        <f t="shared" si="28"/>
        <v>256000</v>
      </c>
      <c r="G88" s="67">
        <f t="shared" si="28"/>
        <v>0</v>
      </c>
      <c r="H88" s="67">
        <f t="shared" si="28"/>
        <v>0</v>
      </c>
      <c r="I88" s="67">
        <f t="shared" si="28"/>
        <v>0</v>
      </c>
      <c r="J88" s="66"/>
    </row>
    <row r="89" spans="1:10" s="98" customFormat="1" ht="27" customHeight="1">
      <c r="A89" s="118"/>
      <c r="B89" s="109" t="s">
        <v>145</v>
      </c>
      <c r="C89" s="114"/>
      <c r="D89" s="115"/>
      <c r="E89" s="116"/>
      <c r="F89" s="116">
        <v>256000</v>
      </c>
      <c r="G89" s="116"/>
      <c r="H89" s="116"/>
      <c r="I89" s="116"/>
      <c r="J89" s="117" t="s">
        <v>35</v>
      </c>
    </row>
    <row r="90" spans="1:10" s="101" customFormat="1" ht="16.5" customHeight="1">
      <c r="A90" s="36"/>
      <c r="B90" s="63" t="s">
        <v>60</v>
      </c>
      <c r="C90" s="74"/>
      <c r="D90" s="75">
        <f aca="true" t="shared" si="29" ref="D90:I90">SUM(D91:D93)</f>
        <v>16000000</v>
      </c>
      <c r="E90" s="67">
        <f t="shared" si="29"/>
        <v>4550390</v>
      </c>
      <c r="F90" s="67">
        <f t="shared" si="29"/>
        <v>2100000</v>
      </c>
      <c r="G90" s="67">
        <f t="shared" si="29"/>
        <v>2000000</v>
      </c>
      <c r="H90" s="67">
        <f t="shared" si="29"/>
        <v>2000000</v>
      </c>
      <c r="I90" s="67">
        <f t="shared" si="29"/>
        <v>8349610</v>
      </c>
      <c r="J90" s="68"/>
    </row>
    <row r="91" spans="1:10" s="101" customFormat="1" ht="93.75" customHeight="1">
      <c r="A91" s="36"/>
      <c r="B91" s="11" t="s">
        <v>15</v>
      </c>
      <c r="C91" s="15" t="s">
        <v>87</v>
      </c>
      <c r="D91" s="16">
        <v>16000000</v>
      </c>
      <c r="E91" s="10">
        <v>4550390</v>
      </c>
      <c r="F91" s="10">
        <v>1100000</v>
      </c>
      <c r="G91" s="10">
        <v>1000000</v>
      </c>
      <c r="H91" s="10">
        <v>1000000</v>
      </c>
      <c r="I91" s="10">
        <f>D91-E91-F91-G91-H91</f>
        <v>8349610</v>
      </c>
      <c r="J91" s="30" t="s">
        <v>35</v>
      </c>
    </row>
    <row r="92" spans="1:10" s="101" customFormat="1" ht="71.25" customHeight="1">
      <c r="A92" s="36"/>
      <c r="B92" s="11" t="s">
        <v>45</v>
      </c>
      <c r="C92" s="15" t="s">
        <v>85</v>
      </c>
      <c r="D92" s="16"/>
      <c r="E92" s="10"/>
      <c r="F92" s="10">
        <v>1000000</v>
      </c>
      <c r="G92" s="10">
        <v>1000000</v>
      </c>
      <c r="H92" s="10">
        <v>1000000</v>
      </c>
      <c r="I92" s="10"/>
      <c r="J92" s="30" t="s">
        <v>35</v>
      </c>
    </row>
    <row r="93" spans="1:10" s="100" customFormat="1" ht="92.25" customHeight="1">
      <c r="A93" s="31"/>
      <c r="B93" s="11" t="s">
        <v>89</v>
      </c>
      <c r="C93" s="15" t="s">
        <v>43</v>
      </c>
      <c r="D93" s="16"/>
      <c r="E93" s="17"/>
      <c r="F93" s="17"/>
      <c r="G93" s="17"/>
      <c r="H93" s="17"/>
      <c r="I93" s="17">
        <f>D93-E93-F93-G93-H93</f>
        <v>0</v>
      </c>
      <c r="J93" s="30"/>
    </row>
    <row r="94" spans="1:10" s="100" customFormat="1" ht="15.75" customHeight="1">
      <c r="A94" s="76"/>
      <c r="B94" s="2" t="s">
        <v>57</v>
      </c>
      <c r="C94" s="3"/>
      <c r="D94" s="6">
        <f>SUM(D95)</f>
        <v>168000</v>
      </c>
      <c r="E94" s="6">
        <f>SUM(E95)</f>
        <v>60000</v>
      </c>
      <c r="F94" s="6">
        <f aca="true" t="shared" si="30" ref="F94:I95">SUM(F95)</f>
        <v>108000</v>
      </c>
      <c r="G94" s="6">
        <f t="shared" si="30"/>
        <v>0</v>
      </c>
      <c r="H94" s="6">
        <f t="shared" si="30"/>
        <v>0</v>
      </c>
      <c r="I94" s="6">
        <f t="shared" si="30"/>
        <v>0</v>
      </c>
      <c r="J94" s="90"/>
    </row>
    <row r="95" spans="1:10" s="101" customFormat="1" ht="16.5" customHeight="1">
      <c r="A95" s="36"/>
      <c r="B95" s="63" t="s">
        <v>69</v>
      </c>
      <c r="C95" s="64"/>
      <c r="D95" s="67">
        <f>SUM(D96)</f>
        <v>168000</v>
      </c>
      <c r="E95" s="37">
        <f>SUM(E96)</f>
        <v>60000</v>
      </c>
      <c r="F95" s="37">
        <f t="shared" si="30"/>
        <v>108000</v>
      </c>
      <c r="G95" s="37">
        <f t="shared" si="30"/>
        <v>0</v>
      </c>
      <c r="H95" s="37">
        <f t="shared" si="30"/>
        <v>0</v>
      </c>
      <c r="I95" s="37">
        <f t="shared" si="30"/>
        <v>0</v>
      </c>
      <c r="J95" s="68"/>
    </row>
    <row r="96" spans="1:10" s="100" customFormat="1" ht="28.5" customHeight="1">
      <c r="A96" s="31"/>
      <c r="B96" s="11" t="s">
        <v>21</v>
      </c>
      <c r="C96" s="15" t="s">
        <v>22</v>
      </c>
      <c r="D96" s="16">
        <v>168000</v>
      </c>
      <c r="E96" s="17">
        <v>60000</v>
      </c>
      <c r="F96" s="17">
        <v>108000</v>
      </c>
      <c r="G96" s="17"/>
      <c r="H96" s="17"/>
      <c r="I96" s="17">
        <f>D96-E96-F96-G96-H96</f>
        <v>0</v>
      </c>
      <c r="J96" s="30" t="s">
        <v>34</v>
      </c>
    </row>
    <row r="97" spans="1:10" s="100" customFormat="1" ht="15" customHeight="1">
      <c r="A97" s="76"/>
      <c r="B97" s="2" t="s">
        <v>70</v>
      </c>
      <c r="C97" s="3"/>
      <c r="D97" s="4">
        <f aca="true" t="shared" si="31" ref="D97:I97">SUM(D98)</f>
        <v>12050000</v>
      </c>
      <c r="E97" s="5">
        <f t="shared" si="31"/>
        <v>0</v>
      </c>
      <c r="F97" s="5">
        <f t="shared" si="31"/>
        <v>0</v>
      </c>
      <c r="G97" s="5">
        <f t="shared" si="31"/>
        <v>2700000</v>
      </c>
      <c r="H97" s="5">
        <f t="shared" si="31"/>
        <v>5100000</v>
      </c>
      <c r="I97" s="5">
        <f t="shared" si="31"/>
        <v>4250000</v>
      </c>
      <c r="J97" s="90"/>
    </row>
    <row r="98" spans="1:10" s="101" customFormat="1" ht="16.5" customHeight="1">
      <c r="A98" s="36"/>
      <c r="B98" s="63" t="s">
        <v>71</v>
      </c>
      <c r="C98" s="64"/>
      <c r="D98" s="93">
        <f aca="true" t="shared" si="32" ref="D98:I98">SUM(D99:D100)</f>
        <v>12050000</v>
      </c>
      <c r="E98" s="65">
        <f t="shared" si="32"/>
        <v>0</v>
      </c>
      <c r="F98" s="65">
        <f t="shared" si="32"/>
        <v>0</v>
      </c>
      <c r="G98" s="65">
        <f t="shared" si="32"/>
        <v>2700000</v>
      </c>
      <c r="H98" s="65">
        <f t="shared" si="32"/>
        <v>5100000</v>
      </c>
      <c r="I98" s="65">
        <f t="shared" si="32"/>
        <v>4250000</v>
      </c>
      <c r="J98" s="68"/>
    </row>
    <row r="99" spans="1:10" s="100" customFormat="1" ht="54" customHeight="1">
      <c r="A99" s="31"/>
      <c r="B99" s="11" t="s">
        <v>112</v>
      </c>
      <c r="C99" s="23" t="s">
        <v>114</v>
      </c>
      <c r="D99" s="9">
        <v>1500000</v>
      </c>
      <c r="E99" s="9"/>
      <c r="F99" s="9"/>
      <c r="G99" s="9">
        <v>700000</v>
      </c>
      <c r="H99" s="9">
        <v>800000</v>
      </c>
      <c r="I99" s="9">
        <f>D99-E99-F99-G99-H99</f>
        <v>0</v>
      </c>
      <c r="J99" s="30" t="s">
        <v>115</v>
      </c>
    </row>
    <row r="100" spans="1:10" s="100" customFormat="1" ht="39.75" customHeight="1">
      <c r="A100" s="31"/>
      <c r="B100" s="11" t="s">
        <v>116</v>
      </c>
      <c r="C100" s="23" t="s">
        <v>117</v>
      </c>
      <c r="D100" s="9">
        <v>10550000</v>
      </c>
      <c r="E100" s="9"/>
      <c r="F100" s="9"/>
      <c r="G100" s="9">
        <v>2000000</v>
      </c>
      <c r="H100" s="9">
        <v>4300000</v>
      </c>
      <c r="I100" s="9">
        <f>D100-E100-F100-G100-H100</f>
        <v>4250000</v>
      </c>
      <c r="J100" s="30" t="s">
        <v>118</v>
      </c>
    </row>
    <row r="101" spans="1:10" s="100" customFormat="1" ht="16.5" customHeight="1">
      <c r="A101" s="104"/>
      <c r="B101" s="105"/>
      <c r="C101" s="105"/>
      <c r="D101" s="106"/>
      <c r="E101" s="107"/>
      <c r="F101" s="107"/>
      <c r="G101" s="107"/>
      <c r="H101" s="107"/>
      <c r="I101" s="107"/>
      <c r="J101" s="108"/>
    </row>
    <row r="103" spans="1:10" ht="16.5">
      <c r="A103" s="128"/>
      <c r="B103" s="112"/>
      <c r="C103" s="112"/>
      <c r="D103" s="127"/>
      <c r="E103" s="230" t="s">
        <v>139</v>
      </c>
      <c r="F103" s="231"/>
      <c r="G103" s="230" t="s">
        <v>138</v>
      </c>
      <c r="H103" s="231"/>
      <c r="I103" s="234" t="s">
        <v>136</v>
      </c>
      <c r="J103" s="234"/>
    </row>
    <row r="104" spans="1:10" ht="16.5">
      <c r="A104" s="130"/>
      <c r="B104" s="225" t="s">
        <v>135</v>
      </c>
      <c r="C104" s="226"/>
      <c r="D104" s="227"/>
      <c r="E104" s="228">
        <v>2200000</v>
      </c>
      <c r="F104" s="229"/>
      <c r="G104" s="228">
        <f>SUM(F15,F27,F37,F44,F50,F54,F65,F68,F76,F87,F89)</f>
        <v>3954000</v>
      </c>
      <c r="H104" s="229"/>
      <c r="I104" s="221">
        <f>G104-E104</f>
        <v>1754000</v>
      </c>
      <c r="J104" s="221"/>
    </row>
    <row r="105" spans="1:10" ht="16.5">
      <c r="A105" s="129"/>
      <c r="B105" s="225" t="s">
        <v>140</v>
      </c>
      <c r="C105" s="226"/>
      <c r="D105" s="227"/>
      <c r="E105" s="228">
        <v>29606190</v>
      </c>
      <c r="F105" s="229"/>
      <c r="G105" s="232">
        <f>SUM(F12,F13,F17,F20:F23,F25,F26,F28:F32,F35,F38:F39,F42:F43,F45:F46,F49,F52,F57,F58,F60,F62,F67,F71,F79:F80,F83,F86,F91:F92,F96)</f>
        <v>30774190</v>
      </c>
      <c r="H105" s="233"/>
      <c r="I105" s="221">
        <f>G105-E105</f>
        <v>1168000</v>
      </c>
      <c r="J105" s="221"/>
    </row>
    <row r="106" spans="1:10" ht="16.5">
      <c r="A106" s="130"/>
      <c r="B106" s="225" t="s">
        <v>137</v>
      </c>
      <c r="C106" s="226"/>
      <c r="D106" s="227"/>
      <c r="E106" s="228">
        <f>SUM(E104:E105)</f>
        <v>31806190</v>
      </c>
      <c r="F106" s="229"/>
      <c r="G106" s="228">
        <f>SUM(G104:G105)</f>
        <v>34728190</v>
      </c>
      <c r="H106" s="229"/>
      <c r="I106" s="221">
        <f>G106-E106</f>
        <v>2922000</v>
      </c>
      <c r="J106" s="221"/>
    </row>
    <row r="107" ht="12.75">
      <c r="B107" s="111"/>
    </row>
    <row r="108" ht="12.75">
      <c r="B108" s="111"/>
    </row>
  </sheetData>
  <mergeCells count="26">
    <mergeCell ref="A3:A7"/>
    <mergeCell ref="J3:J7"/>
    <mergeCell ref="D3:D7"/>
    <mergeCell ref="C3:C7"/>
    <mergeCell ref="B3:B7"/>
    <mergeCell ref="E3:E7"/>
    <mergeCell ref="F3:I4"/>
    <mergeCell ref="F5:F7"/>
    <mergeCell ref="G5:G7"/>
    <mergeCell ref="H5:H7"/>
    <mergeCell ref="I5:I7"/>
    <mergeCell ref="G106:H106"/>
    <mergeCell ref="E103:F103"/>
    <mergeCell ref="E104:F104"/>
    <mergeCell ref="E105:F105"/>
    <mergeCell ref="E106:F106"/>
    <mergeCell ref="B104:D104"/>
    <mergeCell ref="B105:D105"/>
    <mergeCell ref="B106:D106"/>
    <mergeCell ref="I103:J103"/>
    <mergeCell ref="I104:J104"/>
    <mergeCell ref="I105:J105"/>
    <mergeCell ref="I106:J106"/>
    <mergeCell ref="G103:H103"/>
    <mergeCell ref="G104:H104"/>
    <mergeCell ref="G105:H105"/>
  </mergeCells>
  <printOptions horizontalCentered="1"/>
  <pageMargins left="0" right="0" top="0.3937007874015748" bottom="0" header="0.31496062992125984" footer="0.11811023622047245"/>
  <pageSetup horizontalDpi="300" verticalDpi="300" orientation="landscape" paperSize="9" r:id="rId2"/>
  <rowBreaks count="1" manualBreakCount="1">
    <brk id="62" max="255" man="1"/>
  </rowBreaks>
  <colBreaks count="1" manualBreakCount="1">
    <brk id="10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2"/>
  <sheetViews>
    <sheetView zoomScale="75" zoomScaleNormal="75" workbookViewId="0" topLeftCell="A4">
      <pane ySplit="1110" topLeftCell="BM1" activePane="bottomLeft" state="split"/>
      <selection pane="topLeft" activeCell="A4" sqref="A4"/>
      <selection pane="bottomLeft" activeCell="A72" sqref="A72"/>
    </sheetView>
  </sheetViews>
  <sheetFormatPr defaultColWidth="9.00390625" defaultRowHeight="12.75"/>
  <cols>
    <col min="1" max="1" width="4.25390625" style="143" customWidth="1"/>
    <col min="2" max="2" width="31.25390625" style="97" customWidth="1"/>
    <col min="3" max="3" width="24.875" style="97" customWidth="1"/>
    <col min="4" max="4" width="12.75390625" style="97" customWidth="1"/>
    <col min="5" max="5" width="12.25390625" style="97" customWidth="1"/>
    <col min="6" max="7" width="12.375" style="97" customWidth="1"/>
    <col min="8" max="8" width="11.125" style="97" customWidth="1"/>
    <col min="9" max="9" width="13.25390625" style="97" customWidth="1"/>
    <col min="10" max="10" width="10.125" style="97" customWidth="1"/>
    <col min="11" max="11" width="0.2421875" style="97" hidden="1" customWidth="1"/>
    <col min="12" max="255" width="0" style="97" hidden="1" customWidth="1"/>
    <col min="256" max="16384" width="16.625" style="97" customWidth="1"/>
  </cols>
  <sheetData>
    <row r="1" spans="1:11" ht="98.25" customHeight="1">
      <c r="A1" s="136"/>
      <c r="B1" s="40"/>
      <c r="C1" s="13"/>
      <c r="D1" s="41"/>
      <c r="E1" s="42"/>
      <c r="F1" s="42"/>
      <c r="G1" s="42"/>
      <c r="H1" s="42"/>
      <c r="I1" s="42"/>
      <c r="J1" s="42"/>
      <c r="K1" s="43"/>
    </row>
    <row r="2" spans="1:11" ht="32.25" customHeight="1">
      <c r="A2" s="136"/>
      <c r="B2" s="40"/>
      <c r="C2" s="13"/>
      <c r="D2" s="41"/>
      <c r="E2" s="42"/>
      <c r="F2" s="42"/>
      <c r="G2" s="42"/>
      <c r="H2" s="42"/>
      <c r="I2" s="42"/>
      <c r="J2" s="42"/>
      <c r="K2" s="43"/>
    </row>
    <row r="3" spans="1:11" ht="20.25" customHeight="1">
      <c r="A3" s="214"/>
      <c r="B3" s="211" t="s">
        <v>46</v>
      </c>
      <c r="C3" s="204" t="s">
        <v>0</v>
      </c>
      <c r="D3" s="217" t="s">
        <v>48</v>
      </c>
      <c r="E3" s="204" t="s">
        <v>100</v>
      </c>
      <c r="F3" s="201" t="s">
        <v>428</v>
      </c>
      <c r="G3" s="202"/>
      <c r="H3" s="202"/>
      <c r="I3" s="203"/>
      <c r="J3" s="199" t="s">
        <v>435</v>
      </c>
      <c r="K3" s="200"/>
    </row>
    <row r="4" spans="1:11" ht="15" customHeight="1">
      <c r="A4" s="215"/>
      <c r="B4" s="212"/>
      <c r="C4" s="209"/>
      <c r="D4" s="218"/>
      <c r="E4" s="209"/>
      <c r="F4" s="204" t="s">
        <v>429</v>
      </c>
      <c r="G4" s="206" t="s">
        <v>430</v>
      </c>
      <c r="H4" s="207"/>
      <c r="I4" s="208"/>
      <c r="J4" s="199"/>
      <c r="K4" s="200"/>
    </row>
    <row r="5" spans="1:11" ht="15.75" customHeight="1">
      <c r="A5" s="215"/>
      <c r="B5" s="212"/>
      <c r="C5" s="209"/>
      <c r="D5" s="218"/>
      <c r="E5" s="209"/>
      <c r="F5" s="205"/>
      <c r="G5" s="206" t="s">
        <v>431</v>
      </c>
      <c r="H5" s="208"/>
      <c r="I5" s="204" t="s">
        <v>434</v>
      </c>
      <c r="J5" s="199"/>
      <c r="K5" s="200"/>
    </row>
    <row r="6" spans="1:11" ht="18.75" customHeight="1">
      <c r="A6" s="215"/>
      <c r="B6" s="212"/>
      <c r="C6" s="209"/>
      <c r="D6" s="218"/>
      <c r="E6" s="209"/>
      <c r="F6" s="205"/>
      <c r="G6" s="204" t="s">
        <v>432</v>
      </c>
      <c r="H6" s="204" t="s">
        <v>433</v>
      </c>
      <c r="I6" s="205"/>
      <c r="J6" s="199"/>
      <c r="K6" s="200"/>
    </row>
    <row r="7" spans="1:11" ht="10.5" customHeight="1">
      <c r="A7" s="216"/>
      <c r="B7" s="213"/>
      <c r="C7" s="210"/>
      <c r="D7" s="219"/>
      <c r="E7" s="210"/>
      <c r="F7" s="198"/>
      <c r="G7" s="198"/>
      <c r="H7" s="198"/>
      <c r="I7" s="198"/>
      <c r="J7" s="199"/>
      <c r="K7" s="200"/>
    </row>
    <row r="8" spans="1:11" ht="12" customHeight="1">
      <c r="A8" s="118">
        <v>1</v>
      </c>
      <c r="B8" s="27">
        <v>2</v>
      </c>
      <c r="C8" s="25">
        <v>3</v>
      </c>
      <c r="D8" s="26">
        <v>4</v>
      </c>
      <c r="E8" s="27">
        <v>5</v>
      </c>
      <c r="F8" s="27">
        <v>6</v>
      </c>
      <c r="G8" s="27">
        <v>7</v>
      </c>
      <c r="H8" s="27">
        <v>8</v>
      </c>
      <c r="I8" s="27">
        <v>9</v>
      </c>
      <c r="J8" s="38">
        <v>10</v>
      </c>
      <c r="K8" s="168"/>
    </row>
    <row r="9" spans="1:11" s="98" customFormat="1" ht="18" customHeight="1">
      <c r="A9" s="137"/>
      <c r="B9" s="44" t="s">
        <v>1</v>
      </c>
      <c r="C9" s="45"/>
      <c r="D9" s="46">
        <f>SUM(D10,D16,D25,D30,D37,D42,D47,D50,D55,D70)</f>
        <v>87970760</v>
      </c>
      <c r="E9" s="46">
        <f>SUM(E10,E16,E25,E30,E37,E42,E47,E50,E55,E70)</f>
        <v>23092401</v>
      </c>
      <c r="F9" s="46">
        <f aca="true" t="shared" si="0" ref="F9:F39">SUM(G9:I9)</f>
        <v>19458967</v>
      </c>
      <c r="G9" s="46">
        <f>SUM(G10,G16,G25,G30,G37,G42,G47,G50,G55,G70)</f>
        <v>14424339</v>
      </c>
      <c r="H9" s="46">
        <f>SUM(H10,H16,H25,H30,H37,H42,H47,H50,H55,H70)</f>
        <v>2433200</v>
      </c>
      <c r="I9" s="46">
        <f>SUM(I10,I16,I25,I30,I37,I42,I47,I50,I55,I70)</f>
        <v>2601428</v>
      </c>
      <c r="J9" s="47"/>
      <c r="K9" s="169"/>
    </row>
    <row r="10" spans="1:11" s="98" customFormat="1" ht="15.75" customHeight="1">
      <c r="A10" s="138"/>
      <c r="B10" s="54" t="s">
        <v>78</v>
      </c>
      <c r="C10" s="55"/>
      <c r="D10" s="56">
        <f>SUM(D11)</f>
        <v>5950000</v>
      </c>
      <c r="E10" s="56">
        <f>SUM(E11)</f>
        <v>110350</v>
      </c>
      <c r="F10" s="56">
        <f t="shared" si="0"/>
        <v>2784000</v>
      </c>
      <c r="G10" s="56">
        <f>SUM(G11)</f>
        <v>2784000</v>
      </c>
      <c r="H10" s="56">
        <f>SUM(H11)</f>
        <v>0</v>
      </c>
      <c r="I10" s="56">
        <f>SUM(I11)</f>
        <v>0</v>
      </c>
      <c r="J10" s="57"/>
      <c r="K10" s="170"/>
    </row>
    <row r="11" spans="1:11" s="99" customFormat="1" ht="16.5" customHeight="1">
      <c r="A11" s="137"/>
      <c r="B11" s="77" t="s">
        <v>82</v>
      </c>
      <c r="C11" s="78"/>
      <c r="D11" s="79">
        <f>SUM(D12:D15)</f>
        <v>5950000</v>
      </c>
      <c r="E11" s="79">
        <f>SUM(E12:E15)</f>
        <v>110350</v>
      </c>
      <c r="F11" s="79">
        <f t="shared" si="0"/>
        <v>2784000</v>
      </c>
      <c r="G11" s="79">
        <f>SUM(G12:G15)</f>
        <v>2784000</v>
      </c>
      <c r="H11" s="79">
        <f>SUM(H12:H15)</f>
        <v>0</v>
      </c>
      <c r="I11" s="79">
        <f>SUM(I12:I15)</f>
        <v>0</v>
      </c>
      <c r="J11" s="80"/>
      <c r="K11" s="171"/>
    </row>
    <row r="12" spans="1:11" s="100" customFormat="1" ht="66.75" customHeight="1">
      <c r="A12" s="137">
        <v>1</v>
      </c>
      <c r="B12" s="59" t="s">
        <v>443</v>
      </c>
      <c r="C12" s="60" t="s">
        <v>444</v>
      </c>
      <c r="D12" s="61"/>
      <c r="E12" s="61"/>
      <c r="F12" s="61">
        <f t="shared" si="0"/>
        <v>120000</v>
      </c>
      <c r="G12" s="61">
        <v>120000</v>
      </c>
      <c r="H12" s="61"/>
      <c r="I12" s="61"/>
      <c r="J12" s="62" t="s">
        <v>35</v>
      </c>
      <c r="K12" s="172"/>
    </row>
    <row r="13" spans="1:11" s="98" customFormat="1" ht="80.25" customHeight="1">
      <c r="A13" s="137">
        <v>2</v>
      </c>
      <c r="B13" s="7" t="s">
        <v>119</v>
      </c>
      <c r="C13" s="94" t="s">
        <v>487</v>
      </c>
      <c r="D13" s="14">
        <v>5500000</v>
      </c>
      <c r="E13" s="17">
        <v>110350</v>
      </c>
      <c r="F13" s="17">
        <f t="shared" si="0"/>
        <v>2214000</v>
      </c>
      <c r="G13" s="17">
        <v>2214000</v>
      </c>
      <c r="H13" s="17"/>
      <c r="I13" s="17"/>
      <c r="J13" s="30" t="s">
        <v>32</v>
      </c>
      <c r="K13" s="167"/>
    </row>
    <row r="14" spans="1:11" s="98" customFormat="1" ht="65.25" customHeight="1">
      <c r="A14" s="137">
        <v>3</v>
      </c>
      <c r="B14" s="7" t="s">
        <v>482</v>
      </c>
      <c r="C14" s="94" t="s">
        <v>488</v>
      </c>
      <c r="D14" s="14">
        <v>250000</v>
      </c>
      <c r="E14" s="17"/>
      <c r="F14" s="17">
        <f t="shared" si="0"/>
        <v>250000</v>
      </c>
      <c r="G14" s="17">
        <v>250000</v>
      </c>
      <c r="H14" s="17"/>
      <c r="I14" s="17"/>
      <c r="J14" s="30">
        <v>2002</v>
      </c>
      <c r="K14" s="167"/>
    </row>
    <row r="15" spans="1:11" s="98" customFormat="1" ht="42" customHeight="1">
      <c r="A15" s="137">
        <v>4</v>
      </c>
      <c r="B15" s="7" t="s">
        <v>206</v>
      </c>
      <c r="C15" s="94" t="s">
        <v>207</v>
      </c>
      <c r="D15" s="14">
        <v>200000</v>
      </c>
      <c r="E15" s="17"/>
      <c r="F15" s="17">
        <f t="shared" si="0"/>
        <v>200000</v>
      </c>
      <c r="G15" s="17">
        <v>200000</v>
      </c>
      <c r="H15" s="17"/>
      <c r="I15" s="17"/>
      <c r="J15" s="30">
        <v>2002</v>
      </c>
      <c r="K15" s="167"/>
    </row>
    <row r="16" spans="1:11" s="98" customFormat="1" ht="17.25" customHeight="1">
      <c r="A16" s="39"/>
      <c r="B16" s="18" t="s">
        <v>49</v>
      </c>
      <c r="C16" s="19"/>
      <c r="D16" s="20">
        <f>SUM(D20,D17)</f>
        <v>48095055</v>
      </c>
      <c r="E16" s="21">
        <f>SUM(E20,E17)</f>
        <v>10853427</v>
      </c>
      <c r="F16" s="21">
        <f t="shared" si="0"/>
        <v>6766577</v>
      </c>
      <c r="G16" s="21">
        <f>SUM(G20,G17)</f>
        <v>4185149</v>
      </c>
      <c r="H16" s="21">
        <f>SUM(H20,H17)</f>
        <v>0</v>
      </c>
      <c r="I16" s="21">
        <f>SUM(I20,I17)</f>
        <v>2581428</v>
      </c>
      <c r="J16" s="28"/>
      <c r="K16" s="173"/>
    </row>
    <row r="17" spans="1:11" s="101" customFormat="1" ht="18" customHeight="1">
      <c r="A17" s="48"/>
      <c r="B17" s="63" t="s">
        <v>73</v>
      </c>
      <c r="C17" s="64"/>
      <c r="D17" s="37">
        <f>SUM(D18:D19)</f>
        <v>27307055</v>
      </c>
      <c r="E17" s="37">
        <f>SUM(E18:E19)</f>
        <v>6016627</v>
      </c>
      <c r="F17" s="37">
        <f t="shared" si="0"/>
        <v>2581428</v>
      </c>
      <c r="G17" s="37">
        <f>SUM(G18:G19)</f>
        <v>0</v>
      </c>
      <c r="H17" s="37">
        <f>SUM(H18:H19)</f>
        <v>0</v>
      </c>
      <c r="I17" s="37">
        <f>SUM(I18:I19)</f>
        <v>2581428</v>
      </c>
      <c r="J17" s="66"/>
      <c r="K17" s="174"/>
    </row>
    <row r="18" spans="1:11" s="98" customFormat="1" ht="92.25" customHeight="1">
      <c r="A18" s="48">
        <v>5</v>
      </c>
      <c r="B18" s="9" t="s">
        <v>439</v>
      </c>
      <c r="C18" s="15" t="s">
        <v>445</v>
      </c>
      <c r="D18" s="12">
        <v>25707055</v>
      </c>
      <c r="E18" s="10">
        <v>5716627</v>
      </c>
      <c r="F18" s="10">
        <f t="shared" si="0"/>
        <v>2081428</v>
      </c>
      <c r="G18" s="10"/>
      <c r="H18" s="10"/>
      <c r="I18" s="10">
        <v>2081428</v>
      </c>
      <c r="J18" s="30" t="s">
        <v>442</v>
      </c>
      <c r="K18" s="167"/>
    </row>
    <row r="19" spans="1:11" s="98" customFormat="1" ht="59.25" customHeight="1">
      <c r="A19" s="48">
        <v>6</v>
      </c>
      <c r="B19" s="11" t="s">
        <v>466</v>
      </c>
      <c r="C19" s="15" t="s">
        <v>467</v>
      </c>
      <c r="D19" s="16">
        <v>1600000</v>
      </c>
      <c r="E19" s="17">
        <v>300000</v>
      </c>
      <c r="F19" s="17">
        <f t="shared" si="0"/>
        <v>500000</v>
      </c>
      <c r="G19" s="17"/>
      <c r="H19" s="17"/>
      <c r="I19" s="17">
        <v>500000</v>
      </c>
      <c r="J19" s="30" t="s">
        <v>32</v>
      </c>
      <c r="K19" s="167"/>
    </row>
    <row r="20" spans="1:11" s="101" customFormat="1" ht="18.75" customHeight="1">
      <c r="A20" s="29"/>
      <c r="B20" s="63" t="s">
        <v>72</v>
      </c>
      <c r="C20" s="64"/>
      <c r="D20" s="67">
        <f>SUM(D21:D24)</f>
        <v>20788000</v>
      </c>
      <c r="E20" s="37">
        <f>SUM(E21:E24)</f>
        <v>4836800</v>
      </c>
      <c r="F20" s="37">
        <f t="shared" si="0"/>
        <v>4185149</v>
      </c>
      <c r="G20" s="37">
        <f>SUM(G21:G24)</f>
        <v>4185149</v>
      </c>
      <c r="H20" s="37"/>
      <c r="I20" s="37"/>
      <c r="J20" s="68"/>
      <c r="K20" s="175"/>
    </row>
    <row r="21" spans="1:11" s="100" customFormat="1" ht="42" customHeight="1">
      <c r="A21" s="29">
        <v>7</v>
      </c>
      <c r="B21" s="11" t="s">
        <v>10</v>
      </c>
      <c r="C21" s="15" t="s">
        <v>153</v>
      </c>
      <c r="D21" s="16">
        <v>18800000</v>
      </c>
      <c r="E21" s="17">
        <v>4836800</v>
      </c>
      <c r="F21" s="17">
        <f t="shared" si="0"/>
        <v>2850000</v>
      </c>
      <c r="G21" s="17">
        <v>2850000</v>
      </c>
      <c r="H21" s="17"/>
      <c r="I21" s="17"/>
      <c r="J21" s="30" t="s">
        <v>126</v>
      </c>
      <c r="K21" s="167"/>
    </row>
    <row r="22" spans="1:11" s="100" customFormat="1" ht="58.5" customHeight="1">
      <c r="A22" s="29">
        <v>8</v>
      </c>
      <c r="B22" s="11" t="s">
        <v>403</v>
      </c>
      <c r="C22" s="15"/>
      <c r="D22" s="16"/>
      <c r="E22" s="17"/>
      <c r="F22" s="17">
        <f t="shared" si="0"/>
        <v>347149</v>
      </c>
      <c r="G22" s="17">
        <v>347149</v>
      </c>
      <c r="H22" s="17"/>
      <c r="I22" s="17"/>
      <c r="J22" s="30" t="s">
        <v>35</v>
      </c>
      <c r="K22" s="167"/>
    </row>
    <row r="23" spans="1:11" s="100" customFormat="1" ht="42.75" customHeight="1">
      <c r="A23" s="29">
        <v>9</v>
      </c>
      <c r="B23" s="11" t="s">
        <v>464</v>
      </c>
      <c r="C23" s="15"/>
      <c r="D23" s="16">
        <v>1500000</v>
      </c>
      <c r="E23" s="17"/>
      <c r="F23" s="17">
        <f t="shared" si="0"/>
        <v>500000</v>
      </c>
      <c r="G23" s="17">
        <v>500000</v>
      </c>
      <c r="H23" s="17"/>
      <c r="I23" s="17"/>
      <c r="J23" s="30" t="s">
        <v>124</v>
      </c>
      <c r="K23" s="167"/>
    </row>
    <row r="24" spans="1:11" s="100" customFormat="1" ht="58.5" customHeight="1">
      <c r="A24" s="29">
        <v>10</v>
      </c>
      <c r="B24" s="7" t="s">
        <v>440</v>
      </c>
      <c r="C24" s="94" t="s">
        <v>446</v>
      </c>
      <c r="D24" s="14">
        <v>488000</v>
      </c>
      <c r="E24" s="17"/>
      <c r="F24" s="17">
        <f t="shared" si="0"/>
        <v>488000</v>
      </c>
      <c r="G24" s="17">
        <v>488000</v>
      </c>
      <c r="H24" s="17"/>
      <c r="I24" s="17"/>
      <c r="J24" s="30">
        <v>2002</v>
      </c>
      <c r="K24" s="167"/>
    </row>
    <row r="25" spans="1:11" ht="15" customHeight="1">
      <c r="A25" s="39"/>
      <c r="B25" s="2" t="s">
        <v>50</v>
      </c>
      <c r="C25" s="3"/>
      <c r="D25" s="4">
        <f>SUM(D26,D28)</f>
        <v>0</v>
      </c>
      <c r="E25" s="5">
        <f>SUM(E26,E28)</f>
        <v>0</v>
      </c>
      <c r="F25" s="5">
        <f t="shared" si="0"/>
        <v>950000</v>
      </c>
      <c r="G25" s="5">
        <f>SUM(G26,G28)</f>
        <v>400000</v>
      </c>
      <c r="H25" s="5">
        <f>SUM(H26,H28)</f>
        <v>550000</v>
      </c>
      <c r="I25" s="5">
        <f>SUM(I26,I28)</f>
        <v>0</v>
      </c>
      <c r="J25" s="90"/>
      <c r="K25" s="176"/>
    </row>
    <row r="26" spans="1:11" s="102" customFormat="1" ht="14.25" customHeight="1">
      <c r="A26" s="29"/>
      <c r="B26" s="63" t="s">
        <v>61</v>
      </c>
      <c r="C26" s="64"/>
      <c r="D26" s="67">
        <f>SUM(D27:D27)</f>
        <v>0</v>
      </c>
      <c r="E26" s="37">
        <f>SUM(E27:E27)</f>
        <v>0</v>
      </c>
      <c r="F26" s="37">
        <f t="shared" si="0"/>
        <v>400000</v>
      </c>
      <c r="G26" s="37">
        <f>SUM(G27:G27)</f>
        <v>400000</v>
      </c>
      <c r="H26" s="37">
        <f>SUM(H27:H27)</f>
        <v>0</v>
      </c>
      <c r="I26" s="37">
        <f>SUM(I27:I27)</f>
        <v>0</v>
      </c>
      <c r="J26" s="66"/>
      <c r="K26" s="174"/>
    </row>
    <row r="27" spans="1:11" ht="51.75" customHeight="1">
      <c r="A27" s="29">
        <v>11</v>
      </c>
      <c r="B27" s="11" t="s">
        <v>6</v>
      </c>
      <c r="C27" s="23"/>
      <c r="D27" s="10"/>
      <c r="E27" s="17"/>
      <c r="F27" s="17">
        <f t="shared" si="0"/>
        <v>400000</v>
      </c>
      <c r="G27" s="17">
        <v>400000</v>
      </c>
      <c r="H27" s="17"/>
      <c r="I27" s="17"/>
      <c r="J27" s="30" t="s">
        <v>35</v>
      </c>
      <c r="K27" s="167"/>
    </row>
    <row r="28" spans="1:11" s="101" customFormat="1" ht="13.5" customHeight="1">
      <c r="A28" s="29"/>
      <c r="B28" s="63" t="s">
        <v>436</v>
      </c>
      <c r="C28" s="64"/>
      <c r="D28" s="67">
        <f>SUM(D29:D29)</f>
        <v>0</v>
      </c>
      <c r="E28" s="37">
        <f>SUM(E29:E29)</f>
        <v>0</v>
      </c>
      <c r="F28" s="37">
        <f t="shared" si="0"/>
        <v>550000</v>
      </c>
      <c r="G28" s="37">
        <f>SUM(G29:G29)</f>
        <v>0</v>
      </c>
      <c r="H28" s="37">
        <f>SUM(H29:H29)</f>
        <v>550000</v>
      </c>
      <c r="I28" s="37">
        <f>SUM(I29:I29)</f>
        <v>0</v>
      </c>
      <c r="J28" s="68"/>
      <c r="K28" s="175"/>
    </row>
    <row r="29" spans="1:11" ht="38.25" customHeight="1">
      <c r="A29" s="29">
        <v>12</v>
      </c>
      <c r="B29" s="11" t="s">
        <v>226</v>
      </c>
      <c r="C29" s="23"/>
      <c r="D29" s="10"/>
      <c r="E29" s="17"/>
      <c r="F29" s="17">
        <f t="shared" si="0"/>
        <v>550000</v>
      </c>
      <c r="G29" s="17"/>
      <c r="H29" s="17">
        <v>550000</v>
      </c>
      <c r="I29" s="17"/>
      <c r="J29" s="30" t="s">
        <v>36</v>
      </c>
      <c r="K29" s="167"/>
    </row>
    <row r="30" spans="1:11" ht="16.5" customHeight="1">
      <c r="A30" s="39"/>
      <c r="B30" s="2" t="s">
        <v>51</v>
      </c>
      <c r="C30" s="3"/>
      <c r="D30" s="6">
        <f>SUM(D31)</f>
        <v>963290</v>
      </c>
      <c r="E30" s="6">
        <f>SUM(E31)</f>
        <v>100000</v>
      </c>
      <c r="F30" s="6">
        <f t="shared" si="0"/>
        <v>520000</v>
      </c>
      <c r="G30" s="6">
        <f>SUM(G31)</f>
        <v>520000</v>
      </c>
      <c r="H30" s="6">
        <f>SUM(H31)</f>
        <v>0</v>
      </c>
      <c r="I30" s="6">
        <f>SUM(I31)</f>
        <v>0</v>
      </c>
      <c r="J30" s="90"/>
      <c r="K30" s="176"/>
    </row>
    <row r="31" spans="1:11" s="102" customFormat="1" ht="15.75" customHeight="1">
      <c r="A31" s="29"/>
      <c r="B31" s="63" t="s">
        <v>63</v>
      </c>
      <c r="C31" s="64"/>
      <c r="D31" s="65">
        <f>SUM(D32:D36)</f>
        <v>963290</v>
      </c>
      <c r="E31" s="65">
        <f>SUM(E32:E36)</f>
        <v>100000</v>
      </c>
      <c r="F31" s="65">
        <f t="shared" si="0"/>
        <v>520000</v>
      </c>
      <c r="G31" s="65">
        <f>SUM(G32:G36)</f>
        <v>520000</v>
      </c>
      <c r="H31" s="65">
        <f>SUM(H32:H36)</f>
        <v>0</v>
      </c>
      <c r="I31" s="65">
        <f>SUM(I32:I36)</f>
        <v>0</v>
      </c>
      <c r="J31" s="66"/>
      <c r="K31" s="174"/>
    </row>
    <row r="32" spans="1:11" ht="26.25" customHeight="1">
      <c r="A32" s="29">
        <v>13</v>
      </c>
      <c r="B32" s="7" t="s">
        <v>9</v>
      </c>
      <c r="C32" s="7" t="s">
        <v>447</v>
      </c>
      <c r="D32" s="14"/>
      <c r="E32" s="17"/>
      <c r="F32" s="17">
        <f t="shared" si="0"/>
        <v>200000</v>
      </c>
      <c r="G32" s="17">
        <v>200000</v>
      </c>
      <c r="H32" s="17"/>
      <c r="I32" s="17"/>
      <c r="J32" s="38" t="s">
        <v>35</v>
      </c>
      <c r="K32" s="168"/>
    </row>
    <row r="33" spans="1:11" ht="26.25" customHeight="1">
      <c r="A33" s="29">
        <v>14</v>
      </c>
      <c r="B33" s="11" t="s">
        <v>26</v>
      </c>
      <c r="C33" s="15" t="s">
        <v>156</v>
      </c>
      <c r="D33" s="16">
        <v>793290</v>
      </c>
      <c r="E33" s="8">
        <v>100000</v>
      </c>
      <c r="F33" s="8">
        <f t="shared" si="0"/>
        <v>150000</v>
      </c>
      <c r="G33" s="17">
        <v>150000</v>
      </c>
      <c r="H33" s="8"/>
      <c r="I33" s="8"/>
      <c r="J33" s="38" t="s">
        <v>32</v>
      </c>
      <c r="K33" s="168"/>
    </row>
    <row r="34" spans="1:11" ht="26.25" customHeight="1">
      <c r="A34" s="29">
        <v>15</v>
      </c>
      <c r="B34" s="11" t="s">
        <v>26</v>
      </c>
      <c r="C34" s="15" t="s">
        <v>196</v>
      </c>
      <c r="D34" s="16">
        <v>50000</v>
      </c>
      <c r="E34" s="8"/>
      <c r="F34" s="8">
        <f t="shared" si="0"/>
        <v>50000</v>
      </c>
      <c r="G34" s="17">
        <v>50000</v>
      </c>
      <c r="H34" s="8"/>
      <c r="I34" s="8"/>
      <c r="J34" s="38">
        <v>2002</v>
      </c>
      <c r="K34" s="168"/>
    </row>
    <row r="35" spans="1:11" ht="26.25" customHeight="1">
      <c r="A35" s="29">
        <v>16</v>
      </c>
      <c r="B35" s="11" t="s">
        <v>459</v>
      </c>
      <c r="C35" s="15" t="s">
        <v>460</v>
      </c>
      <c r="D35" s="16">
        <v>20000</v>
      </c>
      <c r="E35" s="8"/>
      <c r="F35" s="8">
        <f t="shared" si="0"/>
        <v>20000</v>
      </c>
      <c r="G35" s="17">
        <v>20000</v>
      </c>
      <c r="H35" s="8"/>
      <c r="I35" s="8"/>
      <c r="J35" s="38">
        <v>2002</v>
      </c>
      <c r="K35" s="168"/>
    </row>
    <row r="36" spans="1:11" ht="31.5" customHeight="1">
      <c r="A36" s="29">
        <v>17</v>
      </c>
      <c r="B36" s="11" t="s">
        <v>228</v>
      </c>
      <c r="C36" s="15" t="s">
        <v>229</v>
      </c>
      <c r="D36" s="16">
        <v>100000</v>
      </c>
      <c r="E36" s="8"/>
      <c r="F36" s="8">
        <f t="shared" si="0"/>
        <v>100000</v>
      </c>
      <c r="G36" s="17">
        <v>100000</v>
      </c>
      <c r="H36" s="8"/>
      <c r="I36" s="8"/>
      <c r="J36" s="38">
        <v>2002</v>
      </c>
      <c r="K36" s="168"/>
    </row>
    <row r="37" spans="1:11" ht="15" customHeight="1">
      <c r="A37" s="39"/>
      <c r="B37" s="18" t="s">
        <v>52</v>
      </c>
      <c r="C37" s="53"/>
      <c r="D37" s="6">
        <f>SUM(D38,D40)</f>
        <v>102000</v>
      </c>
      <c r="E37" s="6">
        <f>SUM(E38,E40)</f>
        <v>15000</v>
      </c>
      <c r="F37" s="6">
        <f t="shared" si="0"/>
        <v>87000</v>
      </c>
      <c r="G37" s="6">
        <f>SUM(G38,G40)</f>
        <v>87000</v>
      </c>
      <c r="H37" s="6">
        <f>SUM(H38,H40)</f>
        <v>0</v>
      </c>
      <c r="I37" s="6">
        <f>SUM(I38,I40)</f>
        <v>0</v>
      </c>
      <c r="J37" s="90"/>
      <c r="K37" s="176"/>
    </row>
    <row r="38" spans="1:11" s="99" customFormat="1" ht="15" customHeight="1">
      <c r="A38" s="48"/>
      <c r="B38" s="63" t="s">
        <v>76</v>
      </c>
      <c r="C38" s="82"/>
      <c r="D38" s="69">
        <f>SUM(D39:D39)</f>
        <v>70000</v>
      </c>
      <c r="E38" s="69">
        <f>SUM(E39:E39)</f>
        <v>0</v>
      </c>
      <c r="F38" s="178">
        <f t="shared" si="0"/>
        <v>70000</v>
      </c>
      <c r="G38" s="69">
        <f>SUM(G39:G39)</f>
        <v>70000</v>
      </c>
      <c r="H38" s="69">
        <f>SUM(H39:H39)</f>
        <v>0</v>
      </c>
      <c r="I38" s="69">
        <f>SUM(I39:I39)</f>
        <v>0</v>
      </c>
      <c r="J38" s="81"/>
      <c r="K38" s="177"/>
    </row>
    <row r="39" spans="1:11" s="197" customFormat="1" ht="36.75" customHeight="1">
      <c r="A39" s="48">
        <v>18</v>
      </c>
      <c r="B39" s="11" t="s">
        <v>486</v>
      </c>
      <c r="C39" s="194"/>
      <c r="D39" s="16">
        <v>70000</v>
      </c>
      <c r="E39" s="17"/>
      <c r="F39" s="17">
        <f t="shared" si="0"/>
        <v>70000</v>
      </c>
      <c r="G39" s="17">
        <v>70000</v>
      </c>
      <c r="H39" s="17"/>
      <c r="I39" s="17"/>
      <c r="J39" s="195">
        <v>2002</v>
      </c>
      <c r="K39" s="196"/>
    </row>
    <row r="40" spans="1:11" s="103" customFormat="1" ht="15" customHeight="1">
      <c r="A40" s="89"/>
      <c r="B40" s="71" t="s">
        <v>90</v>
      </c>
      <c r="C40" s="82"/>
      <c r="D40" s="69">
        <f>SUM(D41:D41)</f>
        <v>32000</v>
      </c>
      <c r="E40" s="69">
        <f>SUM(E41:E41)</f>
        <v>15000</v>
      </c>
      <c r="F40" s="69">
        <f aca="true" t="shared" si="1" ref="F40:F71">SUM(G40:I40)</f>
        <v>17000</v>
      </c>
      <c r="G40" s="69">
        <f>SUM(G41:G41)</f>
        <v>17000</v>
      </c>
      <c r="H40" s="69">
        <f>SUM(H41:H41)</f>
        <v>0</v>
      </c>
      <c r="I40" s="69">
        <f>SUM(I41:I41)</f>
        <v>0</v>
      </c>
      <c r="J40" s="81"/>
      <c r="K40" s="177"/>
    </row>
    <row r="41" spans="1:11" s="103" customFormat="1" ht="29.25" customHeight="1">
      <c r="A41" s="48">
        <v>19</v>
      </c>
      <c r="B41" s="11" t="s">
        <v>425</v>
      </c>
      <c r="C41" s="15" t="s">
        <v>30</v>
      </c>
      <c r="D41" s="16">
        <v>32000</v>
      </c>
      <c r="E41" s="17">
        <v>15000</v>
      </c>
      <c r="F41" s="17">
        <f t="shared" si="1"/>
        <v>17000</v>
      </c>
      <c r="G41" s="17">
        <v>17000</v>
      </c>
      <c r="H41" s="17"/>
      <c r="I41" s="17"/>
      <c r="J41" s="30" t="s">
        <v>34</v>
      </c>
      <c r="K41" s="167"/>
    </row>
    <row r="42" spans="1:11" ht="15.75" customHeight="1">
      <c r="A42" s="39"/>
      <c r="B42" s="2" t="s">
        <v>53</v>
      </c>
      <c r="C42" s="3"/>
      <c r="D42" s="4">
        <f>SUM(D43,D45)</f>
        <v>25873100</v>
      </c>
      <c r="E42" s="4">
        <f>SUM(E43,E45)</f>
        <v>10405010</v>
      </c>
      <c r="F42" s="5">
        <f t="shared" si="1"/>
        <v>1208090</v>
      </c>
      <c r="G42" s="4">
        <f>SUM(G43,G45)</f>
        <v>1208090</v>
      </c>
      <c r="H42" s="4">
        <f>SUM(H43,H45)</f>
        <v>0</v>
      </c>
      <c r="I42" s="4">
        <f>SUM(I43,I45)</f>
        <v>0</v>
      </c>
      <c r="J42" s="90"/>
      <c r="K42" s="176"/>
    </row>
    <row r="43" spans="1:11" s="101" customFormat="1" ht="18" customHeight="1">
      <c r="A43" s="29"/>
      <c r="B43" s="63" t="s">
        <v>65</v>
      </c>
      <c r="C43" s="64"/>
      <c r="D43" s="67">
        <f>SUM(D44)</f>
        <v>10873100</v>
      </c>
      <c r="E43" s="67">
        <f>SUM(E44)</f>
        <v>10405010</v>
      </c>
      <c r="F43" s="37">
        <f t="shared" si="1"/>
        <v>468090</v>
      </c>
      <c r="G43" s="67">
        <f>SUM(G44)</f>
        <v>468090</v>
      </c>
      <c r="H43" s="67">
        <f>SUM(H44)</f>
        <v>0</v>
      </c>
      <c r="I43" s="67">
        <f>SUM(I44)</f>
        <v>0</v>
      </c>
      <c r="J43" s="68"/>
      <c r="K43" s="175"/>
    </row>
    <row r="44" spans="1:11" ht="50.25" customHeight="1">
      <c r="A44" s="29">
        <v>20</v>
      </c>
      <c r="B44" s="11" t="s">
        <v>8</v>
      </c>
      <c r="C44" s="15" t="s">
        <v>240</v>
      </c>
      <c r="D44" s="16">
        <v>10873100</v>
      </c>
      <c r="E44" s="10">
        <v>10405010</v>
      </c>
      <c r="F44" s="10">
        <f t="shared" si="1"/>
        <v>468090</v>
      </c>
      <c r="G44" s="10">
        <v>468090</v>
      </c>
      <c r="H44" s="10"/>
      <c r="I44" s="10"/>
      <c r="J44" s="30" t="s">
        <v>37</v>
      </c>
      <c r="K44" s="167"/>
    </row>
    <row r="45" spans="1:11" s="102" customFormat="1" ht="17.25" customHeight="1">
      <c r="A45" s="34"/>
      <c r="B45" s="182" t="s">
        <v>107</v>
      </c>
      <c r="C45" s="183"/>
      <c r="D45" s="91">
        <f>SUM(D46)</f>
        <v>15000000</v>
      </c>
      <c r="E45" s="91">
        <f>SUM(E46)</f>
        <v>0</v>
      </c>
      <c r="F45" s="10">
        <f t="shared" si="1"/>
        <v>740000</v>
      </c>
      <c r="G45" s="91">
        <f>SUM(G46)</f>
        <v>740000</v>
      </c>
      <c r="H45" s="91">
        <f>SUM(H46)</f>
        <v>0</v>
      </c>
      <c r="I45" s="91">
        <f>SUM(I46)</f>
        <v>0</v>
      </c>
      <c r="J45" s="66"/>
      <c r="K45" s="174"/>
    </row>
    <row r="46" spans="1:11" ht="53.25" customHeight="1">
      <c r="A46" s="29">
        <v>21</v>
      </c>
      <c r="B46" s="11" t="s">
        <v>483</v>
      </c>
      <c r="C46" s="15" t="s">
        <v>240</v>
      </c>
      <c r="D46" s="16">
        <v>15000000</v>
      </c>
      <c r="E46" s="10"/>
      <c r="F46" s="10">
        <f t="shared" si="1"/>
        <v>740000</v>
      </c>
      <c r="G46" s="10">
        <v>740000</v>
      </c>
      <c r="H46" s="10"/>
      <c r="I46" s="10"/>
      <c r="J46" s="30" t="s">
        <v>110</v>
      </c>
      <c r="K46" s="167"/>
    </row>
    <row r="47" spans="1:11" ht="15" customHeight="1">
      <c r="A47" s="39"/>
      <c r="B47" s="18" t="s">
        <v>412</v>
      </c>
      <c r="C47" s="32"/>
      <c r="D47" s="33">
        <f>SUM(D48)</f>
        <v>500000</v>
      </c>
      <c r="E47" s="6">
        <f>SUM(E48)</f>
        <v>54600</v>
      </c>
      <c r="F47" s="6">
        <f t="shared" si="1"/>
        <v>250000</v>
      </c>
      <c r="G47" s="6">
        <f aca="true" t="shared" si="2" ref="G47:I48">SUM(G48)</f>
        <v>250000</v>
      </c>
      <c r="H47" s="6">
        <f t="shared" si="2"/>
        <v>0</v>
      </c>
      <c r="I47" s="6">
        <f t="shared" si="2"/>
        <v>0</v>
      </c>
      <c r="J47" s="90"/>
      <c r="K47" s="176"/>
    </row>
    <row r="48" spans="1:11" ht="15" customHeight="1">
      <c r="A48" s="29"/>
      <c r="B48" s="63" t="s">
        <v>411</v>
      </c>
      <c r="C48" s="74"/>
      <c r="D48" s="75">
        <f>SUM(D49)</f>
        <v>500000</v>
      </c>
      <c r="E48" s="65">
        <f>SUM(E49)</f>
        <v>54600</v>
      </c>
      <c r="F48" s="65">
        <f t="shared" si="1"/>
        <v>250000</v>
      </c>
      <c r="G48" s="65">
        <f t="shared" si="2"/>
        <v>250000</v>
      </c>
      <c r="H48" s="65">
        <f t="shared" si="2"/>
        <v>0</v>
      </c>
      <c r="I48" s="65">
        <f t="shared" si="2"/>
        <v>0</v>
      </c>
      <c r="J48" s="68"/>
      <c r="K48" s="175"/>
    </row>
    <row r="49" spans="1:11" ht="44.25" customHeight="1">
      <c r="A49" s="29">
        <v>22</v>
      </c>
      <c r="B49" s="11" t="s">
        <v>489</v>
      </c>
      <c r="C49" s="15" t="s">
        <v>448</v>
      </c>
      <c r="D49" s="16">
        <v>500000</v>
      </c>
      <c r="E49" s="17">
        <v>54600</v>
      </c>
      <c r="F49" s="17">
        <f t="shared" si="1"/>
        <v>250000</v>
      </c>
      <c r="G49" s="17">
        <v>250000</v>
      </c>
      <c r="H49" s="17"/>
      <c r="I49" s="17"/>
      <c r="J49" s="30" t="s">
        <v>31</v>
      </c>
      <c r="K49" s="167"/>
    </row>
    <row r="50" spans="1:11" ht="16.5" customHeight="1">
      <c r="A50" s="29"/>
      <c r="B50" s="18" t="s">
        <v>55</v>
      </c>
      <c r="C50" s="32"/>
      <c r="D50" s="33">
        <f>SUM(D51,D53)</f>
        <v>145000</v>
      </c>
      <c r="E50" s="33"/>
      <c r="F50" s="6">
        <f t="shared" si="1"/>
        <v>145000</v>
      </c>
      <c r="G50" s="33">
        <f>SUM(G51,G53)</f>
        <v>125000</v>
      </c>
      <c r="H50" s="33"/>
      <c r="I50" s="33">
        <f>SUM(I51,I53)</f>
        <v>20000</v>
      </c>
      <c r="J50" s="90"/>
      <c r="K50" s="167"/>
    </row>
    <row r="51" spans="1:11" ht="19.5" customHeight="1">
      <c r="A51" s="29"/>
      <c r="B51" s="63" t="s">
        <v>191</v>
      </c>
      <c r="C51" s="74"/>
      <c r="D51" s="75">
        <f>SUM(D52)</f>
        <v>125000</v>
      </c>
      <c r="E51" s="65">
        <f>SUM(E52)</f>
        <v>0</v>
      </c>
      <c r="F51" s="65">
        <f t="shared" si="1"/>
        <v>125000</v>
      </c>
      <c r="G51" s="65">
        <f>SUM(G52)</f>
        <v>125000</v>
      </c>
      <c r="H51" s="65">
        <f>SUM(H52)</f>
        <v>0</v>
      </c>
      <c r="I51" s="65">
        <f>SUM(I52)</f>
        <v>0</v>
      </c>
      <c r="J51" s="68"/>
      <c r="K51" s="167"/>
    </row>
    <row r="52" spans="1:11" ht="65.25" customHeight="1">
      <c r="A52" s="29">
        <v>23</v>
      </c>
      <c r="B52" s="11" t="s">
        <v>454</v>
      </c>
      <c r="C52" s="15" t="s">
        <v>193</v>
      </c>
      <c r="D52" s="16">
        <v>125000</v>
      </c>
      <c r="E52" s="17"/>
      <c r="F52" s="17">
        <f t="shared" si="1"/>
        <v>125000</v>
      </c>
      <c r="G52" s="17">
        <v>125000</v>
      </c>
      <c r="H52" s="17"/>
      <c r="I52" s="17"/>
      <c r="J52" s="30">
        <v>2002</v>
      </c>
      <c r="K52" s="167"/>
    </row>
    <row r="53" spans="1:11" ht="18" customHeight="1">
      <c r="A53" s="29"/>
      <c r="B53" s="63" t="s">
        <v>484</v>
      </c>
      <c r="C53" s="74"/>
      <c r="D53" s="75">
        <f>SUM(D54)</f>
        <v>20000</v>
      </c>
      <c r="E53" s="65">
        <f>SUM(E54)</f>
        <v>0</v>
      </c>
      <c r="F53" s="65">
        <f t="shared" si="1"/>
        <v>20000</v>
      </c>
      <c r="G53" s="65">
        <f>SUM(G54)</f>
        <v>0</v>
      </c>
      <c r="H53" s="65">
        <f>SUM(H54)</f>
        <v>0</v>
      </c>
      <c r="I53" s="65">
        <f>SUM(I54)</f>
        <v>20000</v>
      </c>
      <c r="J53" s="30"/>
      <c r="K53" s="167"/>
    </row>
    <row r="54" spans="1:11" ht="35.25" customHeight="1">
      <c r="A54" s="29">
        <v>24</v>
      </c>
      <c r="B54" s="11" t="s">
        <v>485</v>
      </c>
      <c r="C54" s="15" t="s">
        <v>490</v>
      </c>
      <c r="D54" s="16">
        <v>20000</v>
      </c>
      <c r="E54" s="17"/>
      <c r="F54" s="17">
        <f t="shared" si="1"/>
        <v>20000</v>
      </c>
      <c r="G54" s="17"/>
      <c r="H54" s="17"/>
      <c r="I54" s="17">
        <v>20000</v>
      </c>
      <c r="J54" s="30">
        <v>2002</v>
      </c>
      <c r="K54" s="167"/>
    </row>
    <row r="55" spans="1:11" ht="18" customHeight="1">
      <c r="A55" s="39"/>
      <c r="B55" s="2" t="s">
        <v>56</v>
      </c>
      <c r="C55" s="3"/>
      <c r="D55" s="4">
        <f>SUM(D56,D59,D62,D64)</f>
        <v>6042315</v>
      </c>
      <c r="E55" s="4">
        <f>SUM(E56,E59,E62,E64)</f>
        <v>1554014</v>
      </c>
      <c r="F55" s="4">
        <f t="shared" si="1"/>
        <v>6448300</v>
      </c>
      <c r="G55" s="4">
        <f>SUM(G56,G59,G62,G64)</f>
        <v>4565100</v>
      </c>
      <c r="H55" s="4">
        <f>SUM(H56,H59,H62,H64)</f>
        <v>1883200</v>
      </c>
      <c r="I55" s="4">
        <f>SUM(I56,I59,I62,I64)</f>
        <v>0</v>
      </c>
      <c r="J55" s="90"/>
      <c r="K55" s="176"/>
    </row>
    <row r="56" spans="1:11" s="102" customFormat="1" ht="17.25" customHeight="1">
      <c r="A56" s="29"/>
      <c r="B56" s="63" t="s">
        <v>81</v>
      </c>
      <c r="C56" s="64"/>
      <c r="D56" s="67">
        <f>SUM(D57:D58)</f>
        <v>4454100</v>
      </c>
      <c r="E56" s="65">
        <f>SUM(E57:E58)</f>
        <v>1547300</v>
      </c>
      <c r="F56" s="65">
        <f t="shared" si="1"/>
        <v>2250100</v>
      </c>
      <c r="G56" s="65">
        <f>SUM(G57:G58)</f>
        <v>2250100</v>
      </c>
      <c r="H56" s="65">
        <f>SUM(H57:H58)</f>
        <v>0</v>
      </c>
      <c r="I56" s="65">
        <f>SUM(I57:I58)</f>
        <v>0</v>
      </c>
      <c r="J56" s="66"/>
      <c r="K56" s="174"/>
    </row>
    <row r="57" spans="1:11" ht="29.25" customHeight="1">
      <c r="A57" s="29">
        <v>25</v>
      </c>
      <c r="B57" s="11" t="s">
        <v>16</v>
      </c>
      <c r="C57" s="15" t="s">
        <v>150</v>
      </c>
      <c r="D57" s="91">
        <v>3790000</v>
      </c>
      <c r="E57" s="10">
        <v>1533300</v>
      </c>
      <c r="F57" s="10">
        <f t="shared" si="1"/>
        <v>1600000</v>
      </c>
      <c r="G57" s="10">
        <v>1600000</v>
      </c>
      <c r="H57" s="10"/>
      <c r="I57" s="10"/>
      <c r="J57" s="30" t="s">
        <v>2</v>
      </c>
      <c r="K57" s="167"/>
    </row>
    <row r="58" spans="1:11" ht="28.5" customHeight="1">
      <c r="A58" s="29">
        <v>26</v>
      </c>
      <c r="B58" s="11" t="s">
        <v>106</v>
      </c>
      <c r="C58" s="15" t="s">
        <v>151</v>
      </c>
      <c r="D58" s="16">
        <v>664100</v>
      </c>
      <c r="E58" s="10">
        <v>14000</v>
      </c>
      <c r="F58" s="10">
        <f t="shared" si="1"/>
        <v>650100</v>
      </c>
      <c r="G58" s="10">
        <v>650100</v>
      </c>
      <c r="H58" s="10"/>
      <c r="I58" s="10"/>
      <c r="J58" s="30" t="s">
        <v>38</v>
      </c>
      <c r="K58" s="167"/>
    </row>
    <row r="59" spans="1:11" s="101" customFormat="1" ht="15.75" customHeight="1">
      <c r="A59" s="29"/>
      <c r="B59" s="63" t="s">
        <v>80</v>
      </c>
      <c r="C59" s="74"/>
      <c r="D59" s="75">
        <f>SUM(D60:D61)</f>
        <v>1038215</v>
      </c>
      <c r="E59" s="75">
        <f>SUM(E60:E61)</f>
        <v>6714</v>
      </c>
      <c r="F59" s="75">
        <f t="shared" si="1"/>
        <v>2148200</v>
      </c>
      <c r="G59" s="75">
        <f>SUM(G60:G61)</f>
        <v>265000</v>
      </c>
      <c r="H59" s="75">
        <f>SUM(H60:H61)</f>
        <v>1883200</v>
      </c>
      <c r="I59" s="75">
        <f>SUM(I60:I61)</f>
        <v>0</v>
      </c>
      <c r="J59" s="68"/>
      <c r="K59" s="175"/>
    </row>
    <row r="60" spans="1:11" ht="27" customHeight="1">
      <c r="A60" s="29">
        <v>27</v>
      </c>
      <c r="B60" s="11" t="s">
        <v>4</v>
      </c>
      <c r="C60" s="15" t="s">
        <v>5</v>
      </c>
      <c r="D60" s="16">
        <v>1038215</v>
      </c>
      <c r="E60" s="10">
        <v>6714</v>
      </c>
      <c r="F60" s="10">
        <f t="shared" si="1"/>
        <v>265000</v>
      </c>
      <c r="G60" s="10">
        <v>265000</v>
      </c>
      <c r="H60" s="10"/>
      <c r="I60" s="10"/>
      <c r="J60" s="30" t="s">
        <v>134</v>
      </c>
      <c r="K60" s="167"/>
    </row>
    <row r="61" spans="1:11" ht="45.75" customHeight="1">
      <c r="A61" s="29">
        <v>28</v>
      </c>
      <c r="B61" s="11" t="s">
        <v>458</v>
      </c>
      <c r="C61" s="15"/>
      <c r="D61" s="16"/>
      <c r="E61" s="10"/>
      <c r="F61" s="10">
        <f t="shared" si="1"/>
        <v>1883200</v>
      </c>
      <c r="G61" s="10"/>
      <c r="H61" s="10">
        <v>1883200</v>
      </c>
      <c r="I61" s="10"/>
      <c r="J61" s="30"/>
      <c r="K61" s="167"/>
    </row>
    <row r="62" spans="1:11" ht="17.25" customHeight="1">
      <c r="A62" s="29"/>
      <c r="B62" s="63" t="s">
        <v>59</v>
      </c>
      <c r="C62" s="64"/>
      <c r="D62" s="67">
        <f>SUM(D63:D63)</f>
        <v>360000</v>
      </c>
      <c r="E62" s="67">
        <f>SUM(E63:E63)</f>
        <v>0</v>
      </c>
      <c r="F62" s="67">
        <f t="shared" si="1"/>
        <v>360000</v>
      </c>
      <c r="G62" s="67">
        <f>SUM(G63:G63)</f>
        <v>360000</v>
      </c>
      <c r="H62" s="67">
        <f>SUM(H63:H63)</f>
        <v>0</v>
      </c>
      <c r="I62" s="67">
        <f>SUM(I63:I63)</f>
        <v>0</v>
      </c>
      <c r="J62" s="66"/>
      <c r="K62" s="174"/>
    </row>
    <row r="63" spans="1:11" s="100" customFormat="1" ht="76.5" customHeight="1">
      <c r="A63" s="29">
        <v>29</v>
      </c>
      <c r="B63" s="11" t="s">
        <v>463</v>
      </c>
      <c r="C63" s="15" t="s">
        <v>195</v>
      </c>
      <c r="D63" s="16">
        <v>360000</v>
      </c>
      <c r="E63" s="10"/>
      <c r="F63" s="10">
        <f t="shared" si="1"/>
        <v>360000</v>
      </c>
      <c r="G63" s="10">
        <v>360000</v>
      </c>
      <c r="H63" s="10"/>
      <c r="I63" s="10"/>
      <c r="J63" s="30">
        <v>2002</v>
      </c>
      <c r="K63" s="167"/>
    </row>
    <row r="64" spans="1:11" s="101" customFormat="1" ht="16.5" customHeight="1">
      <c r="A64" s="29"/>
      <c r="B64" s="63" t="s">
        <v>60</v>
      </c>
      <c r="C64" s="74"/>
      <c r="D64" s="75">
        <f>SUM(D65:D69)</f>
        <v>190000</v>
      </c>
      <c r="E64" s="67">
        <f>SUM(E65:E69)</f>
        <v>0</v>
      </c>
      <c r="F64" s="67">
        <f t="shared" si="1"/>
        <v>1690000</v>
      </c>
      <c r="G64" s="67">
        <f>SUM(G65:G69)</f>
        <v>1690000</v>
      </c>
      <c r="H64" s="67">
        <f>SUM(H65:H69)</f>
        <v>0</v>
      </c>
      <c r="I64" s="67">
        <f>SUM(I65:I69)</f>
        <v>0</v>
      </c>
      <c r="J64" s="68"/>
      <c r="K64" s="175"/>
    </row>
    <row r="65" spans="1:11" s="101" customFormat="1" ht="105.75" customHeight="1">
      <c r="A65" s="29">
        <v>30</v>
      </c>
      <c r="B65" s="11" t="s">
        <v>453</v>
      </c>
      <c r="C65" s="15" t="s">
        <v>470</v>
      </c>
      <c r="D65" s="16"/>
      <c r="E65" s="10"/>
      <c r="F65" s="10">
        <f t="shared" si="1"/>
        <v>800000</v>
      </c>
      <c r="G65" s="10">
        <v>800000</v>
      </c>
      <c r="H65" s="10"/>
      <c r="I65" s="10"/>
      <c r="J65" s="30" t="s">
        <v>35</v>
      </c>
      <c r="K65" s="167"/>
    </row>
    <row r="66" spans="1:11" s="101" customFormat="1" ht="66.75" customHeight="1">
      <c r="A66" s="29">
        <v>31</v>
      </c>
      <c r="B66" s="11" t="s">
        <v>418</v>
      </c>
      <c r="C66" s="15" t="s">
        <v>85</v>
      </c>
      <c r="D66" s="16"/>
      <c r="E66" s="10"/>
      <c r="F66" s="10">
        <f t="shared" si="1"/>
        <v>700000</v>
      </c>
      <c r="G66" s="10">
        <v>700000</v>
      </c>
      <c r="H66" s="10"/>
      <c r="I66" s="10"/>
      <c r="J66" s="30" t="s">
        <v>35</v>
      </c>
      <c r="K66" s="167"/>
    </row>
    <row r="67" spans="1:11" s="101" customFormat="1" ht="28.5" customHeight="1">
      <c r="A67" s="29">
        <v>32</v>
      </c>
      <c r="B67" s="11" t="s">
        <v>421</v>
      </c>
      <c r="C67" s="15" t="s">
        <v>422</v>
      </c>
      <c r="D67" s="16">
        <v>50000</v>
      </c>
      <c r="E67" s="10"/>
      <c r="F67" s="10">
        <f t="shared" si="1"/>
        <v>50000</v>
      </c>
      <c r="G67" s="10">
        <v>50000</v>
      </c>
      <c r="H67" s="10"/>
      <c r="I67" s="10"/>
      <c r="J67" s="30">
        <v>2002</v>
      </c>
      <c r="K67" s="167"/>
    </row>
    <row r="68" spans="1:11" s="101" customFormat="1" ht="45" customHeight="1">
      <c r="A68" s="29">
        <v>33</v>
      </c>
      <c r="B68" s="11" t="s">
        <v>423</v>
      </c>
      <c r="C68" s="15" t="s">
        <v>449</v>
      </c>
      <c r="D68" s="10">
        <v>65000</v>
      </c>
      <c r="E68" s="10"/>
      <c r="F68" s="10">
        <f t="shared" si="1"/>
        <v>65000</v>
      </c>
      <c r="G68" s="10">
        <v>65000</v>
      </c>
      <c r="H68" s="10"/>
      <c r="I68" s="10"/>
      <c r="J68" s="30">
        <v>2002</v>
      </c>
      <c r="K68" s="167"/>
    </row>
    <row r="69" spans="1:11" s="101" customFormat="1" ht="71.25" customHeight="1">
      <c r="A69" s="29">
        <v>34</v>
      </c>
      <c r="B69" s="11" t="s">
        <v>441</v>
      </c>
      <c r="C69" s="15" t="s">
        <v>419</v>
      </c>
      <c r="D69" s="16">
        <v>75000</v>
      </c>
      <c r="E69" s="17"/>
      <c r="F69" s="17">
        <f t="shared" si="1"/>
        <v>75000</v>
      </c>
      <c r="G69" s="17">
        <v>75000</v>
      </c>
      <c r="H69" s="17"/>
      <c r="I69" s="17"/>
      <c r="J69" s="30">
        <v>2002</v>
      </c>
      <c r="K69" s="167"/>
    </row>
    <row r="70" spans="1:11" s="100" customFormat="1" ht="15" customHeight="1">
      <c r="A70" s="39"/>
      <c r="B70" s="2" t="s">
        <v>70</v>
      </c>
      <c r="C70" s="3"/>
      <c r="D70" s="4">
        <f>SUM(D71)</f>
        <v>300000</v>
      </c>
      <c r="E70" s="5">
        <f>SUM(E71)</f>
        <v>0</v>
      </c>
      <c r="F70" s="5">
        <f t="shared" si="1"/>
        <v>300000</v>
      </c>
      <c r="G70" s="5">
        <f>SUM(G71)</f>
        <v>300000</v>
      </c>
      <c r="H70" s="5">
        <f>SUM(H71)</f>
        <v>0</v>
      </c>
      <c r="I70" s="5">
        <f>SUM(I71)</f>
        <v>0</v>
      </c>
      <c r="J70" s="90"/>
      <c r="K70" s="176"/>
    </row>
    <row r="71" spans="1:11" s="101" customFormat="1" ht="16.5" customHeight="1">
      <c r="A71" s="29"/>
      <c r="B71" s="63" t="s">
        <v>71</v>
      </c>
      <c r="C71" s="64"/>
      <c r="D71" s="93">
        <f>SUM(D72:D72)</f>
        <v>300000</v>
      </c>
      <c r="E71" s="65">
        <f>SUM(E72:E72)</f>
        <v>0</v>
      </c>
      <c r="F71" s="65">
        <f t="shared" si="1"/>
        <v>300000</v>
      </c>
      <c r="G71" s="65">
        <f>SUM(G72:G72)</f>
        <v>300000</v>
      </c>
      <c r="H71" s="65">
        <f>SUM(H72:H72)</f>
        <v>0</v>
      </c>
      <c r="I71" s="65">
        <f>SUM(I72:I72)</f>
        <v>0</v>
      </c>
      <c r="J71" s="68"/>
      <c r="K71" s="175"/>
    </row>
    <row r="72" spans="1:11" s="100" customFormat="1" ht="78.75" customHeight="1">
      <c r="A72" s="29">
        <v>35</v>
      </c>
      <c r="B72" s="11" t="s">
        <v>450</v>
      </c>
      <c r="C72" s="23" t="s">
        <v>451</v>
      </c>
      <c r="D72" s="9">
        <v>300000</v>
      </c>
      <c r="E72" s="9"/>
      <c r="F72" s="9">
        <f>SUM(G72:I72)</f>
        <v>300000</v>
      </c>
      <c r="G72" s="9">
        <v>300000</v>
      </c>
      <c r="H72" s="9"/>
      <c r="I72" s="9"/>
      <c r="J72" s="30">
        <v>2002</v>
      </c>
      <c r="K72" s="167"/>
    </row>
    <row r="73" ht="4.5" customHeight="1"/>
    <row r="74" ht="2.25" customHeight="1"/>
    <row r="75" ht="3" customHeight="1" hidden="1"/>
    <row r="76" ht="4.5" customHeight="1" hidden="1"/>
  </sheetData>
  <mergeCells count="14">
    <mergeCell ref="J3:J7"/>
    <mergeCell ref="K3:K7"/>
    <mergeCell ref="F3:I3"/>
    <mergeCell ref="F4:F7"/>
    <mergeCell ref="G4:I4"/>
    <mergeCell ref="G5:H5"/>
    <mergeCell ref="G6:G7"/>
    <mergeCell ref="H6:H7"/>
    <mergeCell ref="I5:I7"/>
    <mergeCell ref="E3:E7"/>
    <mergeCell ref="B3:B7"/>
    <mergeCell ref="A3:A7"/>
    <mergeCell ref="D3:D7"/>
    <mergeCell ref="C3:C7"/>
  </mergeCells>
  <printOptions horizontalCentered="1"/>
  <pageMargins left="0" right="0.1968503937007874" top="0.3937007874015748" bottom="0" header="0.31496062992125984" footer="0.11811023622047245"/>
  <pageSetup horizontalDpi="300" verticalDpi="300" orientation="landscape" paperSize="9" r:id="rId2"/>
  <rowBreaks count="3" manualBreakCount="3">
    <brk id="15" max="255" man="1"/>
    <brk id="24" max="255" man="1"/>
    <brk id="41" max="255" man="1"/>
  </rowBreaks>
  <colBreaks count="1" manualBreakCount="1">
    <brk id="255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3"/>
  <sheetViews>
    <sheetView zoomScale="75" zoomScaleNormal="75" workbookViewId="0" topLeftCell="A4">
      <pane ySplit="1110" topLeftCell="BM1" activePane="bottomLeft" state="split"/>
      <selection pane="topLeft" activeCell="A4" sqref="A4"/>
      <selection pane="bottomLeft" activeCell="E53" sqref="E53"/>
    </sheetView>
  </sheetViews>
  <sheetFormatPr defaultColWidth="9.00390625" defaultRowHeight="12.75"/>
  <cols>
    <col min="1" max="1" width="4.25390625" style="143" customWidth="1"/>
    <col min="2" max="2" width="31.25390625" style="97" customWidth="1"/>
    <col min="3" max="3" width="24.875" style="97" customWidth="1"/>
    <col min="4" max="4" width="12.75390625" style="97" customWidth="1"/>
    <col min="5" max="5" width="12.25390625" style="97" customWidth="1"/>
    <col min="6" max="7" width="12.375" style="97" customWidth="1"/>
    <col min="8" max="8" width="11.125" style="97" customWidth="1"/>
    <col min="9" max="9" width="13.25390625" style="97" customWidth="1"/>
    <col min="10" max="10" width="10.125" style="97" customWidth="1"/>
    <col min="11" max="11" width="0.2421875" style="97" hidden="1" customWidth="1"/>
    <col min="12" max="255" width="0" style="97" hidden="1" customWidth="1"/>
    <col min="256" max="16384" width="16.625" style="97" customWidth="1"/>
  </cols>
  <sheetData>
    <row r="1" spans="1:11" ht="98.25" customHeight="1">
      <c r="A1" s="136"/>
      <c r="B1" s="40"/>
      <c r="C1" s="13"/>
      <c r="D1" s="41"/>
      <c r="E1" s="42"/>
      <c r="F1" s="42"/>
      <c r="G1" s="42"/>
      <c r="H1" s="42"/>
      <c r="I1" s="42"/>
      <c r="J1" s="42"/>
      <c r="K1" s="43"/>
    </row>
    <row r="2" spans="1:11" ht="32.25" customHeight="1">
      <c r="A2" s="136"/>
      <c r="B2" s="40"/>
      <c r="C2" s="13"/>
      <c r="D2" s="41"/>
      <c r="E2" s="42"/>
      <c r="F2" s="42"/>
      <c r="G2" s="42"/>
      <c r="H2" s="42"/>
      <c r="I2" s="42"/>
      <c r="J2" s="42"/>
      <c r="K2" s="43"/>
    </row>
    <row r="3" spans="1:11" ht="20.25" customHeight="1">
      <c r="A3" s="214"/>
      <c r="B3" s="211" t="s">
        <v>46</v>
      </c>
      <c r="C3" s="204" t="s">
        <v>0</v>
      </c>
      <c r="D3" s="217" t="s">
        <v>48</v>
      </c>
      <c r="E3" s="204" t="s">
        <v>100</v>
      </c>
      <c r="F3" s="201" t="s">
        <v>428</v>
      </c>
      <c r="G3" s="202"/>
      <c r="H3" s="202"/>
      <c r="I3" s="203"/>
      <c r="J3" s="199" t="s">
        <v>435</v>
      </c>
      <c r="K3" s="200"/>
    </row>
    <row r="4" spans="1:11" ht="15" customHeight="1">
      <c r="A4" s="215"/>
      <c r="B4" s="212"/>
      <c r="C4" s="209"/>
      <c r="D4" s="218"/>
      <c r="E4" s="209"/>
      <c r="F4" s="204" t="s">
        <v>429</v>
      </c>
      <c r="G4" s="206" t="s">
        <v>430</v>
      </c>
      <c r="H4" s="207"/>
      <c r="I4" s="208"/>
      <c r="J4" s="199"/>
      <c r="K4" s="200"/>
    </row>
    <row r="5" spans="1:11" ht="15.75" customHeight="1">
      <c r="A5" s="215"/>
      <c r="B5" s="212"/>
      <c r="C5" s="209"/>
      <c r="D5" s="218"/>
      <c r="E5" s="209"/>
      <c r="F5" s="205"/>
      <c r="G5" s="206" t="s">
        <v>431</v>
      </c>
      <c r="H5" s="208"/>
      <c r="I5" s="204" t="s">
        <v>434</v>
      </c>
      <c r="J5" s="199"/>
      <c r="K5" s="200"/>
    </row>
    <row r="6" spans="1:11" ht="18.75" customHeight="1">
      <c r="A6" s="215"/>
      <c r="B6" s="212"/>
      <c r="C6" s="209"/>
      <c r="D6" s="218"/>
      <c r="E6" s="209"/>
      <c r="F6" s="205"/>
      <c r="G6" s="204" t="s">
        <v>432</v>
      </c>
      <c r="H6" s="204" t="s">
        <v>433</v>
      </c>
      <c r="I6" s="205"/>
      <c r="J6" s="199"/>
      <c r="K6" s="200"/>
    </row>
    <row r="7" spans="1:11" ht="10.5" customHeight="1">
      <c r="A7" s="216"/>
      <c r="B7" s="213"/>
      <c r="C7" s="210"/>
      <c r="D7" s="219"/>
      <c r="E7" s="210"/>
      <c r="F7" s="198"/>
      <c r="G7" s="198"/>
      <c r="H7" s="198"/>
      <c r="I7" s="198"/>
      <c r="J7" s="199"/>
      <c r="K7" s="200"/>
    </row>
    <row r="8" spans="1:11" ht="12" customHeight="1">
      <c r="A8" s="118">
        <v>1</v>
      </c>
      <c r="B8" s="27">
        <v>2</v>
      </c>
      <c r="C8" s="25">
        <v>3</v>
      </c>
      <c r="D8" s="26">
        <v>4</v>
      </c>
      <c r="E8" s="27">
        <v>5</v>
      </c>
      <c r="F8" s="27">
        <v>6</v>
      </c>
      <c r="G8" s="27">
        <v>7</v>
      </c>
      <c r="H8" s="27">
        <v>8</v>
      </c>
      <c r="I8" s="27">
        <v>9</v>
      </c>
      <c r="J8" s="38">
        <v>10</v>
      </c>
      <c r="K8" s="168"/>
    </row>
    <row r="9" spans="1:11" s="98" customFormat="1" ht="18" customHeight="1">
      <c r="A9" s="137"/>
      <c r="B9" s="44" t="s">
        <v>1</v>
      </c>
      <c r="C9" s="45"/>
      <c r="D9" s="46">
        <f>SUM(D10,D16,D25,D30,D37,D43,D48,D51,D56,D71)</f>
        <v>88120760</v>
      </c>
      <c r="E9" s="46">
        <f>SUM(E10,E16,E25,E30,E37,E43,E48,E51,E56,E71)</f>
        <v>23092401</v>
      </c>
      <c r="F9" s="46">
        <f aca="true" t="shared" si="0" ref="F9:F41">SUM(G9:I9)</f>
        <v>19608967</v>
      </c>
      <c r="G9" s="46">
        <f>SUM(G10,G16,G25,G30,G37,G43,G48,G51,G56,G71)</f>
        <v>14424339</v>
      </c>
      <c r="H9" s="46">
        <f>SUM(H10,H16,H25,H30,H37,H43,H48,H51,H56,H71)</f>
        <v>2433200</v>
      </c>
      <c r="I9" s="46">
        <f>SUM(I10,I16,I25,I30,I37,I43,I48,I51,I56,I71)</f>
        <v>2751428</v>
      </c>
      <c r="J9" s="47"/>
      <c r="K9" s="169"/>
    </row>
    <row r="10" spans="1:11" s="98" customFormat="1" ht="15.75" customHeight="1">
      <c r="A10" s="138"/>
      <c r="B10" s="54" t="s">
        <v>78</v>
      </c>
      <c r="C10" s="55"/>
      <c r="D10" s="56">
        <f>SUM(D11)</f>
        <v>5950000</v>
      </c>
      <c r="E10" s="56">
        <f>SUM(E11)</f>
        <v>110350</v>
      </c>
      <c r="F10" s="56">
        <f t="shared" si="0"/>
        <v>2784000</v>
      </c>
      <c r="G10" s="56">
        <f>SUM(G11)</f>
        <v>2784000</v>
      </c>
      <c r="H10" s="56">
        <f>SUM(H11)</f>
        <v>0</v>
      </c>
      <c r="I10" s="56">
        <f>SUM(I11)</f>
        <v>0</v>
      </c>
      <c r="J10" s="57"/>
      <c r="K10" s="170"/>
    </row>
    <row r="11" spans="1:11" s="99" customFormat="1" ht="16.5" customHeight="1">
      <c r="A11" s="137"/>
      <c r="B11" s="77" t="s">
        <v>82</v>
      </c>
      <c r="C11" s="78"/>
      <c r="D11" s="79">
        <f>SUM(D12:D15)</f>
        <v>5950000</v>
      </c>
      <c r="E11" s="79">
        <f>SUM(E12:E15)</f>
        <v>110350</v>
      </c>
      <c r="F11" s="79">
        <f t="shared" si="0"/>
        <v>2784000</v>
      </c>
      <c r="G11" s="79">
        <f>SUM(G12:G15)</f>
        <v>2784000</v>
      </c>
      <c r="H11" s="79">
        <f>SUM(H12:H15)</f>
        <v>0</v>
      </c>
      <c r="I11" s="79">
        <f>SUM(I12:I15)</f>
        <v>0</v>
      </c>
      <c r="J11" s="80"/>
      <c r="K11" s="171"/>
    </row>
    <row r="12" spans="1:11" s="100" customFormat="1" ht="66.75" customHeight="1">
      <c r="A12" s="137">
        <v>1</v>
      </c>
      <c r="B12" s="59" t="s">
        <v>443</v>
      </c>
      <c r="C12" s="60" t="s">
        <v>444</v>
      </c>
      <c r="D12" s="61"/>
      <c r="E12" s="61"/>
      <c r="F12" s="61">
        <f t="shared" si="0"/>
        <v>120000</v>
      </c>
      <c r="G12" s="61">
        <v>120000</v>
      </c>
      <c r="H12" s="61"/>
      <c r="I12" s="61"/>
      <c r="J12" s="62" t="s">
        <v>35</v>
      </c>
      <c r="K12" s="172"/>
    </row>
    <row r="13" spans="1:11" s="98" customFormat="1" ht="80.25" customHeight="1">
      <c r="A13" s="137">
        <v>2</v>
      </c>
      <c r="B13" s="7" t="s">
        <v>119</v>
      </c>
      <c r="C13" s="94" t="s">
        <v>487</v>
      </c>
      <c r="D13" s="14">
        <v>5500000</v>
      </c>
      <c r="E13" s="17">
        <v>110350</v>
      </c>
      <c r="F13" s="17">
        <f t="shared" si="0"/>
        <v>2214000</v>
      </c>
      <c r="G13" s="17">
        <v>2214000</v>
      </c>
      <c r="H13" s="17"/>
      <c r="I13" s="17"/>
      <c r="J13" s="30" t="s">
        <v>32</v>
      </c>
      <c r="K13" s="167"/>
    </row>
    <row r="14" spans="1:11" s="98" customFormat="1" ht="65.25" customHeight="1">
      <c r="A14" s="137">
        <v>3</v>
      </c>
      <c r="B14" s="7" t="s">
        <v>482</v>
      </c>
      <c r="C14" s="94" t="s">
        <v>488</v>
      </c>
      <c r="D14" s="14">
        <v>250000</v>
      </c>
      <c r="E14" s="17"/>
      <c r="F14" s="17">
        <f t="shared" si="0"/>
        <v>250000</v>
      </c>
      <c r="G14" s="17">
        <v>250000</v>
      </c>
      <c r="H14" s="17"/>
      <c r="I14" s="17"/>
      <c r="J14" s="30">
        <v>2002</v>
      </c>
      <c r="K14" s="167"/>
    </row>
    <row r="15" spans="1:11" s="98" customFormat="1" ht="42" customHeight="1">
      <c r="A15" s="137">
        <v>4</v>
      </c>
      <c r="B15" s="7" t="s">
        <v>206</v>
      </c>
      <c r="C15" s="94" t="s">
        <v>207</v>
      </c>
      <c r="D15" s="14">
        <v>200000</v>
      </c>
      <c r="E15" s="17"/>
      <c r="F15" s="17">
        <f t="shared" si="0"/>
        <v>200000</v>
      </c>
      <c r="G15" s="17">
        <v>200000</v>
      </c>
      <c r="H15" s="17"/>
      <c r="I15" s="17"/>
      <c r="J15" s="30">
        <v>2002</v>
      </c>
      <c r="K15" s="167"/>
    </row>
    <row r="16" spans="1:11" s="98" customFormat="1" ht="17.25" customHeight="1">
      <c r="A16" s="39"/>
      <c r="B16" s="18" t="s">
        <v>49</v>
      </c>
      <c r="C16" s="19"/>
      <c r="D16" s="20">
        <f>SUM(D20,D17)</f>
        <v>48095055</v>
      </c>
      <c r="E16" s="21">
        <f>SUM(E20,E17)</f>
        <v>10853427</v>
      </c>
      <c r="F16" s="21">
        <f t="shared" si="0"/>
        <v>6766577</v>
      </c>
      <c r="G16" s="21">
        <f>SUM(G20,G17)</f>
        <v>4185149</v>
      </c>
      <c r="H16" s="21">
        <f>SUM(H20,H17)</f>
        <v>0</v>
      </c>
      <c r="I16" s="21">
        <f>SUM(I20,I17)</f>
        <v>2581428</v>
      </c>
      <c r="J16" s="28"/>
      <c r="K16" s="173"/>
    </row>
    <row r="17" spans="1:11" s="101" customFormat="1" ht="18" customHeight="1">
      <c r="A17" s="48"/>
      <c r="B17" s="63" t="s">
        <v>73</v>
      </c>
      <c r="C17" s="64"/>
      <c r="D17" s="37">
        <f>SUM(D18:D19)</f>
        <v>27307055</v>
      </c>
      <c r="E17" s="37">
        <f>SUM(E18:E19)</f>
        <v>6016627</v>
      </c>
      <c r="F17" s="37">
        <f t="shared" si="0"/>
        <v>2581428</v>
      </c>
      <c r="G17" s="37">
        <f>SUM(G18:G19)</f>
        <v>0</v>
      </c>
      <c r="H17" s="37">
        <f>SUM(H18:H19)</f>
        <v>0</v>
      </c>
      <c r="I17" s="37">
        <f>SUM(I18:I19)</f>
        <v>2581428</v>
      </c>
      <c r="J17" s="66"/>
      <c r="K17" s="174"/>
    </row>
    <row r="18" spans="1:11" s="98" customFormat="1" ht="92.25" customHeight="1">
      <c r="A18" s="48">
        <v>5</v>
      </c>
      <c r="B18" s="9" t="s">
        <v>439</v>
      </c>
      <c r="C18" s="15" t="s">
        <v>445</v>
      </c>
      <c r="D18" s="12">
        <v>25707055</v>
      </c>
      <c r="E18" s="10">
        <v>5716627</v>
      </c>
      <c r="F18" s="10">
        <f t="shared" si="0"/>
        <v>2081428</v>
      </c>
      <c r="G18" s="10"/>
      <c r="H18" s="10"/>
      <c r="I18" s="10">
        <v>2081428</v>
      </c>
      <c r="J18" s="30" t="s">
        <v>442</v>
      </c>
      <c r="K18" s="167"/>
    </row>
    <row r="19" spans="1:11" s="98" customFormat="1" ht="59.25" customHeight="1">
      <c r="A19" s="48">
        <v>6</v>
      </c>
      <c r="B19" s="11" t="s">
        <v>466</v>
      </c>
      <c r="C19" s="15" t="s">
        <v>467</v>
      </c>
      <c r="D19" s="16">
        <v>1600000</v>
      </c>
      <c r="E19" s="17">
        <v>300000</v>
      </c>
      <c r="F19" s="17">
        <f t="shared" si="0"/>
        <v>500000</v>
      </c>
      <c r="G19" s="17"/>
      <c r="H19" s="17"/>
      <c r="I19" s="17">
        <v>500000</v>
      </c>
      <c r="J19" s="30" t="s">
        <v>32</v>
      </c>
      <c r="K19" s="167"/>
    </row>
    <row r="20" spans="1:11" s="101" customFormat="1" ht="18.75" customHeight="1">
      <c r="A20" s="29"/>
      <c r="B20" s="63" t="s">
        <v>72</v>
      </c>
      <c r="C20" s="64"/>
      <c r="D20" s="67">
        <f>SUM(D21:D24)</f>
        <v>20788000</v>
      </c>
      <c r="E20" s="37">
        <f>SUM(E21:E24)</f>
        <v>4836800</v>
      </c>
      <c r="F20" s="37">
        <f t="shared" si="0"/>
        <v>4185149</v>
      </c>
      <c r="G20" s="37">
        <f>SUM(G21:G24)</f>
        <v>4185149</v>
      </c>
      <c r="H20" s="37"/>
      <c r="I20" s="37"/>
      <c r="J20" s="68"/>
      <c r="K20" s="175"/>
    </row>
    <row r="21" spans="1:11" s="100" customFormat="1" ht="42" customHeight="1">
      <c r="A21" s="29">
        <v>7</v>
      </c>
      <c r="B21" s="11" t="s">
        <v>10</v>
      </c>
      <c r="C21" s="15" t="s">
        <v>153</v>
      </c>
      <c r="D21" s="16">
        <v>18800000</v>
      </c>
      <c r="E21" s="17">
        <v>4836800</v>
      </c>
      <c r="F21" s="17">
        <f t="shared" si="0"/>
        <v>2850000</v>
      </c>
      <c r="G21" s="17">
        <v>2850000</v>
      </c>
      <c r="H21" s="17"/>
      <c r="I21" s="17"/>
      <c r="J21" s="30" t="s">
        <v>126</v>
      </c>
      <c r="K21" s="167"/>
    </row>
    <row r="22" spans="1:11" s="100" customFormat="1" ht="58.5" customHeight="1">
      <c r="A22" s="29">
        <v>8</v>
      </c>
      <c r="B22" s="11" t="s">
        <v>403</v>
      </c>
      <c r="C22" s="15"/>
      <c r="D22" s="16"/>
      <c r="E22" s="17"/>
      <c r="F22" s="17">
        <f t="shared" si="0"/>
        <v>347149</v>
      </c>
      <c r="G22" s="17">
        <v>347149</v>
      </c>
      <c r="H22" s="17"/>
      <c r="I22" s="17"/>
      <c r="J22" s="30" t="s">
        <v>35</v>
      </c>
      <c r="K22" s="167"/>
    </row>
    <row r="23" spans="1:11" s="100" customFormat="1" ht="42.75" customHeight="1">
      <c r="A23" s="29">
        <v>9</v>
      </c>
      <c r="B23" s="11" t="s">
        <v>464</v>
      </c>
      <c r="C23" s="15"/>
      <c r="D23" s="16">
        <v>1500000</v>
      </c>
      <c r="E23" s="17"/>
      <c r="F23" s="17">
        <f t="shared" si="0"/>
        <v>500000</v>
      </c>
      <c r="G23" s="17">
        <v>500000</v>
      </c>
      <c r="H23" s="17"/>
      <c r="I23" s="17"/>
      <c r="J23" s="30" t="s">
        <v>124</v>
      </c>
      <c r="K23" s="167"/>
    </row>
    <row r="24" spans="1:11" s="100" customFormat="1" ht="58.5" customHeight="1">
      <c r="A24" s="29">
        <v>10</v>
      </c>
      <c r="B24" s="7" t="s">
        <v>440</v>
      </c>
      <c r="C24" s="94" t="s">
        <v>446</v>
      </c>
      <c r="D24" s="14">
        <v>488000</v>
      </c>
      <c r="E24" s="17"/>
      <c r="F24" s="17">
        <f t="shared" si="0"/>
        <v>488000</v>
      </c>
      <c r="G24" s="17">
        <v>488000</v>
      </c>
      <c r="H24" s="17"/>
      <c r="I24" s="17"/>
      <c r="J24" s="30">
        <v>2002</v>
      </c>
      <c r="K24" s="167"/>
    </row>
    <row r="25" spans="1:11" ht="15" customHeight="1">
      <c r="A25" s="39"/>
      <c r="B25" s="2" t="s">
        <v>50</v>
      </c>
      <c r="C25" s="3"/>
      <c r="D25" s="4">
        <f>SUM(D26,D28)</f>
        <v>0</v>
      </c>
      <c r="E25" s="5">
        <f>SUM(E26,E28)</f>
        <v>0</v>
      </c>
      <c r="F25" s="5">
        <f t="shared" si="0"/>
        <v>950000</v>
      </c>
      <c r="G25" s="5">
        <f>SUM(G26,G28)</f>
        <v>400000</v>
      </c>
      <c r="H25" s="5">
        <f>SUM(H26,H28)</f>
        <v>550000</v>
      </c>
      <c r="I25" s="5">
        <f>SUM(I26,I28)</f>
        <v>0</v>
      </c>
      <c r="J25" s="90"/>
      <c r="K25" s="176"/>
    </row>
    <row r="26" spans="1:11" s="102" customFormat="1" ht="14.25" customHeight="1">
      <c r="A26" s="29"/>
      <c r="B26" s="63" t="s">
        <v>61</v>
      </c>
      <c r="C26" s="64"/>
      <c r="D26" s="67">
        <f>SUM(D27:D27)</f>
        <v>0</v>
      </c>
      <c r="E26" s="37">
        <f>SUM(E27:E27)</f>
        <v>0</v>
      </c>
      <c r="F26" s="37">
        <f t="shared" si="0"/>
        <v>400000</v>
      </c>
      <c r="G26" s="37">
        <f>SUM(G27:G27)</f>
        <v>400000</v>
      </c>
      <c r="H26" s="37">
        <f>SUM(H27:H27)</f>
        <v>0</v>
      </c>
      <c r="I26" s="37">
        <f>SUM(I27:I27)</f>
        <v>0</v>
      </c>
      <c r="J26" s="66"/>
      <c r="K26" s="174"/>
    </row>
    <row r="27" spans="1:11" ht="51.75" customHeight="1">
      <c r="A27" s="29">
        <v>11</v>
      </c>
      <c r="B27" s="11" t="s">
        <v>6</v>
      </c>
      <c r="C27" s="23"/>
      <c r="D27" s="10"/>
      <c r="E27" s="17"/>
      <c r="F27" s="17">
        <f t="shared" si="0"/>
        <v>400000</v>
      </c>
      <c r="G27" s="17">
        <v>400000</v>
      </c>
      <c r="H27" s="17"/>
      <c r="I27" s="17"/>
      <c r="J27" s="30" t="s">
        <v>35</v>
      </c>
      <c r="K27" s="167"/>
    </row>
    <row r="28" spans="1:11" s="101" customFormat="1" ht="13.5" customHeight="1">
      <c r="A28" s="29"/>
      <c r="B28" s="63" t="s">
        <v>436</v>
      </c>
      <c r="C28" s="64"/>
      <c r="D28" s="67">
        <f>SUM(D29:D29)</f>
        <v>0</v>
      </c>
      <c r="E28" s="37">
        <f>SUM(E29:E29)</f>
        <v>0</v>
      </c>
      <c r="F28" s="37">
        <f t="shared" si="0"/>
        <v>550000</v>
      </c>
      <c r="G28" s="37">
        <f>SUM(G29:G29)</f>
        <v>0</v>
      </c>
      <c r="H28" s="37">
        <f>SUM(H29:H29)</f>
        <v>550000</v>
      </c>
      <c r="I28" s="37">
        <f>SUM(I29:I29)</f>
        <v>0</v>
      </c>
      <c r="J28" s="68"/>
      <c r="K28" s="175"/>
    </row>
    <row r="29" spans="1:11" ht="38.25" customHeight="1">
      <c r="A29" s="29">
        <v>12</v>
      </c>
      <c r="B29" s="11" t="s">
        <v>226</v>
      </c>
      <c r="C29" s="23"/>
      <c r="D29" s="10"/>
      <c r="E29" s="17"/>
      <c r="F29" s="17">
        <f t="shared" si="0"/>
        <v>550000</v>
      </c>
      <c r="G29" s="17"/>
      <c r="H29" s="17">
        <v>550000</v>
      </c>
      <c r="I29" s="17"/>
      <c r="J29" s="30" t="s">
        <v>36</v>
      </c>
      <c r="K29" s="167"/>
    </row>
    <row r="30" spans="1:11" ht="16.5" customHeight="1">
      <c r="A30" s="39"/>
      <c r="B30" s="2" t="s">
        <v>51</v>
      </c>
      <c r="C30" s="3"/>
      <c r="D30" s="6">
        <f>SUM(D31)</f>
        <v>963290</v>
      </c>
      <c r="E30" s="6">
        <f>SUM(E31)</f>
        <v>100000</v>
      </c>
      <c r="F30" s="6">
        <f t="shared" si="0"/>
        <v>520000</v>
      </c>
      <c r="G30" s="6">
        <f>SUM(G31)</f>
        <v>520000</v>
      </c>
      <c r="H30" s="6">
        <f>SUM(H31)</f>
        <v>0</v>
      </c>
      <c r="I30" s="6">
        <f>SUM(I31)</f>
        <v>0</v>
      </c>
      <c r="J30" s="90"/>
      <c r="K30" s="176"/>
    </row>
    <row r="31" spans="1:11" s="102" customFormat="1" ht="15.75" customHeight="1">
      <c r="A31" s="29"/>
      <c r="B31" s="63" t="s">
        <v>63</v>
      </c>
      <c r="C31" s="64"/>
      <c r="D31" s="65">
        <f>SUM(D32:D36)</f>
        <v>963290</v>
      </c>
      <c r="E31" s="65">
        <f>SUM(E32:E36)</f>
        <v>100000</v>
      </c>
      <c r="F31" s="65">
        <f t="shared" si="0"/>
        <v>520000</v>
      </c>
      <c r="G31" s="65">
        <f>SUM(G32:G36)</f>
        <v>520000</v>
      </c>
      <c r="H31" s="65">
        <f>SUM(H32:H36)</f>
        <v>0</v>
      </c>
      <c r="I31" s="65">
        <f>SUM(I32:I36)</f>
        <v>0</v>
      </c>
      <c r="J31" s="66"/>
      <c r="K31" s="174"/>
    </row>
    <row r="32" spans="1:11" ht="26.25" customHeight="1">
      <c r="A32" s="29">
        <v>13</v>
      </c>
      <c r="B32" s="7" t="s">
        <v>9</v>
      </c>
      <c r="C32" s="7" t="s">
        <v>447</v>
      </c>
      <c r="D32" s="14"/>
      <c r="E32" s="17"/>
      <c r="F32" s="17">
        <f t="shared" si="0"/>
        <v>200000</v>
      </c>
      <c r="G32" s="17">
        <v>200000</v>
      </c>
      <c r="H32" s="17"/>
      <c r="I32" s="17"/>
      <c r="J32" s="38" t="s">
        <v>35</v>
      </c>
      <c r="K32" s="168"/>
    </row>
    <row r="33" spans="1:11" ht="26.25" customHeight="1">
      <c r="A33" s="29">
        <v>14</v>
      </c>
      <c r="B33" s="11" t="s">
        <v>26</v>
      </c>
      <c r="C33" s="15" t="s">
        <v>156</v>
      </c>
      <c r="D33" s="16">
        <v>793290</v>
      </c>
      <c r="E33" s="8">
        <v>100000</v>
      </c>
      <c r="F33" s="8">
        <f t="shared" si="0"/>
        <v>150000</v>
      </c>
      <c r="G33" s="17">
        <v>150000</v>
      </c>
      <c r="H33" s="8"/>
      <c r="I33" s="8"/>
      <c r="J33" s="38" t="s">
        <v>32</v>
      </c>
      <c r="K33" s="168"/>
    </row>
    <row r="34" spans="1:11" ht="26.25" customHeight="1">
      <c r="A34" s="29">
        <v>15</v>
      </c>
      <c r="B34" s="11" t="s">
        <v>26</v>
      </c>
      <c r="C34" s="15" t="s">
        <v>196</v>
      </c>
      <c r="D34" s="16">
        <v>50000</v>
      </c>
      <c r="E34" s="8"/>
      <c r="F34" s="8">
        <f t="shared" si="0"/>
        <v>50000</v>
      </c>
      <c r="G34" s="17">
        <v>50000</v>
      </c>
      <c r="H34" s="8"/>
      <c r="I34" s="8"/>
      <c r="J34" s="38">
        <v>2002</v>
      </c>
      <c r="K34" s="168"/>
    </row>
    <row r="35" spans="1:11" ht="26.25" customHeight="1">
      <c r="A35" s="29">
        <v>16</v>
      </c>
      <c r="B35" s="11" t="s">
        <v>459</v>
      </c>
      <c r="C35" s="15" t="s">
        <v>460</v>
      </c>
      <c r="D35" s="16">
        <v>20000</v>
      </c>
      <c r="E35" s="8"/>
      <c r="F35" s="8">
        <f t="shared" si="0"/>
        <v>20000</v>
      </c>
      <c r="G35" s="17">
        <v>20000</v>
      </c>
      <c r="H35" s="8"/>
      <c r="I35" s="8"/>
      <c r="J35" s="38">
        <v>2002</v>
      </c>
      <c r="K35" s="168"/>
    </row>
    <row r="36" spans="1:11" ht="31.5" customHeight="1">
      <c r="A36" s="29">
        <v>17</v>
      </c>
      <c r="B36" s="11" t="s">
        <v>228</v>
      </c>
      <c r="C36" s="15" t="s">
        <v>229</v>
      </c>
      <c r="D36" s="16">
        <v>100000</v>
      </c>
      <c r="E36" s="8"/>
      <c r="F36" s="8">
        <f t="shared" si="0"/>
        <v>100000</v>
      </c>
      <c r="G36" s="17">
        <v>100000</v>
      </c>
      <c r="H36" s="8"/>
      <c r="I36" s="8"/>
      <c r="J36" s="38">
        <v>2002</v>
      </c>
      <c r="K36" s="168"/>
    </row>
    <row r="37" spans="1:11" ht="15" customHeight="1">
      <c r="A37" s="39"/>
      <c r="B37" s="18" t="s">
        <v>52</v>
      </c>
      <c r="C37" s="53"/>
      <c r="D37" s="6">
        <f>SUM(D38,D41)</f>
        <v>252000</v>
      </c>
      <c r="E37" s="6">
        <f>SUM(E38,E41)</f>
        <v>15000</v>
      </c>
      <c r="F37" s="6">
        <f t="shared" si="0"/>
        <v>237000</v>
      </c>
      <c r="G37" s="6">
        <f>SUM(G38,G41)</f>
        <v>87000</v>
      </c>
      <c r="H37" s="6">
        <f>SUM(H38,H41)</f>
        <v>0</v>
      </c>
      <c r="I37" s="6">
        <f>SUM(I38,I41)</f>
        <v>150000</v>
      </c>
      <c r="J37" s="90"/>
      <c r="K37" s="176"/>
    </row>
    <row r="38" spans="1:11" s="99" customFormat="1" ht="15" customHeight="1">
      <c r="A38" s="48"/>
      <c r="B38" s="63" t="s">
        <v>76</v>
      </c>
      <c r="C38" s="82"/>
      <c r="D38" s="69">
        <f>SUM(D39:D40)</f>
        <v>220000</v>
      </c>
      <c r="E38" s="69">
        <f>SUM(E39:E40)</f>
        <v>0</v>
      </c>
      <c r="F38" s="178">
        <f t="shared" si="0"/>
        <v>220000</v>
      </c>
      <c r="G38" s="69">
        <f>SUM(G39:G40)</f>
        <v>70000</v>
      </c>
      <c r="H38" s="69">
        <f>SUM(H39:H40)</f>
        <v>0</v>
      </c>
      <c r="I38" s="69">
        <f>SUM(I39:I40)</f>
        <v>150000</v>
      </c>
      <c r="J38" s="81"/>
      <c r="K38" s="177"/>
    </row>
    <row r="39" spans="1:11" s="197" customFormat="1" ht="36.75" customHeight="1">
      <c r="A39" s="48">
        <v>18</v>
      </c>
      <c r="B39" s="11" t="s">
        <v>486</v>
      </c>
      <c r="C39" s="194"/>
      <c r="D39" s="16">
        <v>70000</v>
      </c>
      <c r="E39" s="17"/>
      <c r="F39" s="17">
        <f>SUM(G39:I39)</f>
        <v>70000</v>
      </c>
      <c r="G39" s="17">
        <v>70000</v>
      </c>
      <c r="H39" s="17"/>
      <c r="I39" s="17"/>
      <c r="J39" s="195">
        <v>2002</v>
      </c>
      <c r="K39" s="196"/>
    </row>
    <row r="40" spans="1:11" s="99" customFormat="1" ht="51" customHeight="1">
      <c r="A40" s="48">
        <v>19</v>
      </c>
      <c r="B40" s="11" t="s">
        <v>437</v>
      </c>
      <c r="C40" s="15" t="s">
        <v>438</v>
      </c>
      <c r="D40" s="16">
        <v>150000</v>
      </c>
      <c r="E40" s="17"/>
      <c r="F40" s="17">
        <f t="shared" si="0"/>
        <v>150000</v>
      </c>
      <c r="G40" s="17"/>
      <c r="H40" s="17"/>
      <c r="I40" s="17">
        <v>150000</v>
      </c>
      <c r="J40" s="30">
        <v>2002</v>
      </c>
      <c r="K40" s="167"/>
    </row>
    <row r="41" spans="1:11" s="103" customFormat="1" ht="15" customHeight="1">
      <c r="A41" s="89"/>
      <c r="B41" s="71" t="s">
        <v>90</v>
      </c>
      <c r="C41" s="82"/>
      <c r="D41" s="69">
        <f>SUM(D42:D42)</f>
        <v>32000</v>
      </c>
      <c r="E41" s="69">
        <f>SUM(E42:E42)</f>
        <v>15000</v>
      </c>
      <c r="F41" s="69">
        <f t="shared" si="0"/>
        <v>17000</v>
      </c>
      <c r="G41" s="69">
        <f>SUM(G42:G42)</f>
        <v>17000</v>
      </c>
      <c r="H41" s="69">
        <f>SUM(H42:H42)</f>
        <v>0</v>
      </c>
      <c r="I41" s="69">
        <f>SUM(I42:I42)</f>
        <v>0</v>
      </c>
      <c r="J41" s="81"/>
      <c r="K41" s="177"/>
    </row>
    <row r="42" spans="1:11" s="103" customFormat="1" ht="29.25" customHeight="1">
      <c r="A42" s="48">
        <v>20</v>
      </c>
      <c r="B42" s="11" t="s">
        <v>425</v>
      </c>
      <c r="C42" s="15" t="s">
        <v>30</v>
      </c>
      <c r="D42" s="16">
        <v>32000</v>
      </c>
      <c r="E42" s="17">
        <v>15000</v>
      </c>
      <c r="F42" s="17">
        <f aca="true" t="shared" si="1" ref="F42:F73">SUM(G42:I42)</f>
        <v>17000</v>
      </c>
      <c r="G42" s="17">
        <v>17000</v>
      </c>
      <c r="H42" s="17"/>
      <c r="I42" s="17"/>
      <c r="J42" s="30" t="s">
        <v>34</v>
      </c>
      <c r="K42" s="167"/>
    </row>
    <row r="43" spans="1:11" ht="15.75" customHeight="1">
      <c r="A43" s="39"/>
      <c r="B43" s="2" t="s">
        <v>53</v>
      </c>
      <c r="C43" s="3"/>
      <c r="D43" s="4">
        <f>SUM(D44,D46)</f>
        <v>25873100</v>
      </c>
      <c r="E43" s="4">
        <f>SUM(E44,E46)</f>
        <v>10405010</v>
      </c>
      <c r="F43" s="5">
        <f t="shared" si="1"/>
        <v>1208090</v>
      </c>
      <c r="G43" s="4">
        <f>SUM(G44,G46)</f>
        <v>1208090</v>
      </c>
      <c r="H43" s="4">
        <f>SUM(H44,H46)</f>
        <v>0</v>
      </c>
      <c r="I43" s="4">
        <f>SUM(I44,I46)</f>
        <v>0</v>
      </c>
      <c r="J43" s="90"/>
      <c r="K43" s="176"/>
    </row>
    <row r="44" spans="1:11" s="101" customFormat="1" ht="18" customHeight="1">
      <c r="A44" s="29"/>
      <c r="B44" s="63" t="s">
        <v>65</v>
      </c>
      <c r="C44" s="64"/>
      <c r="D44" s="67">
        <f>SUM(D45)</f>
        <v>10873100</v>
      </c>
      <c r="E44" s="67">
        <f>SUM(E45)</f>
        <v>10405010</v>
      </c>
      <c r="F44" s="37">
        <f t="shared" si="1"/>
        <v>468090</v>
      </c>
      <c r="G44" s="67">
        <f>SUM(G45)</f>
        <v>468090</v>
      </c>
      <c r="H44" s="67">
        <f>SUM(H45)</f>
        <v>0</v>
      </c>
      <c r="I44" s="67">
        <f>SUM(I45)</f>
        <v>0</v>
      </c>
      <c r="J44" s="68"/>
      <c r="K44" s="175"/>
    </row>
    <row r="45" spans="1:11" ht="50.25" customHeight="1">
      <c r="A45" s="29">
        <v>21</v>
      </c>
      <c r="B45" s="11" t="s">
        <v>8</v>
      </c>
      <c r="C45" s="15" t="s">
        <v>240</v>
      </c>
      <c r="D45" s="16">
        <v>10873100</v>
      </c>
      <c r="E45" s="10">
        <v>10405010</v>
      </c>
      <c r="F45" s="10">
        <f t="shared" si="1"/>
        <v>468090</v>
      </c>
      <c r="G45" s="10">
        <v>468090</v>
      </c>
      <c r="H45" s="10"/>
      <c r="I45" s="10"/>
      <c r="J45" s="30" t="s">
        <v>37</v>
      </c>
      <c r="K45" s="167"/>
    </row>
    <row r="46" spans="1:11" s="102" customFormat="1" ht="17.25" customHeight="1">
      <c r="A46" s="34"/>
      <c r="B46" s="182" t="s">
        <v>107</v>
      </c>
      <c r="C46" s="183"/>
      <c r="D46" s="91">
        <f>SUM(D47)</f>
        <v>15000000</v>
      </c>
      <c r="E46" s="91">
        <f>SUM(E47)</f>
        <v>0</v>
      </c>
      <c r="F46" s="10">
        <f t="shared" si="1"/>
        <v>740000</v>
      </c>
      <c r="G46" s="91">
        <f>SUM(G47)</f>
        <v>740000</v>
      </c>
      <c r="H46" s="91">
        <f>SUM(H47)</f>
        <v>0</v>
      </c>
      <c r="I46" s="91">
        <f>SUM(I47)</f>
        <v>0</v>
      </c>
      <c r="J46" s="66"/>
      <c r="K46" s="174"/>
    </row>
    <row r="47" spans="1:11" ht="53.25" customHeight="1">
      <c r="A47" s="29">
        <v>22</v>
      </c>
      <c r="B47" s="11" t="s">
        <v>483</v>
      </c>
      <c r="C47" s="15" t="s">
        <v>240</v>
      </c>
      <c r="D47" s="16">
        <v>15000000</v>
      </c>
      <c r="E47" s="10"/>
      <c r="F47" s="10">
        <f t="shared" si="1"/>
        <v>740000</v>
      </c>
      <c r="G47" s="10">
        <v>740000</v>
      </c>
      <c r="H47" s="10"/>
      <c r="I47" s="10"/>
      <c r="J47" s="30" t="s">
        <v>110</v>
      </c>
      <c r="K47" s="167"/>
    </row>
    <row r="48" spans="1:11" ht="15" customHeight="1">
      <c r="A48" s="39"/>
      <c r="B48" s="18" t="s">
        <v>412</v>
      </c>
      <c r="C48" s="32"/>
      <c r="D48" s="33">
        <f>SUM(D49)</f>
        <v>500000</v>
      </c>
      <c r="E48" s="6">
        <f>SUM(E49)</f>
        <v>54600</v>
      </c>
      <c r="F48" s="6">
        <f t="shared" si="1"/>
        <v>250000</v>
      </c>
      <c r="G48" s="6">
        <f aca="true" t="shared" si="2" ref="G48:I49">SUM(G49)</f>
        <v>250000</v>
      </c>
      <c r="H48" s="6">
        <f t="shared" si="2"/>
        <v>0</v>
      </c>
      <c r="I48" s="6">
        <f t="shared" si="2"/>
        <v>0</v>
      </c>
      <c r="J48" s="90"/>
      <c r="K48" s="176"/>
    </row>
    <row r="49" spans="1:11" ht="15" customHeight="1">
      <c r="A49" s="29"/>
      <c r="B49" s="63" t="s">
        <v>411</v>
      </c>
      <c r="C49" s="74"/>
      <c r="D49" s="75">
        <f>SUM(D50)</f>
        <v>500000</v>
      </c>
      <c r="E49" s="65">
        <f>SUM(E50)</f>
        <v>54600</v>
      </c>
      <c r="F49" s="65">
        <f t="shared" si="1"/>
        <v>250000</v>
      </c>
      <c r="G49" s="65">
        <f t="shared" si="2"/>
        <v>250000</v>
      </c>
      <c r="H49" s="65">
        <f t="shared" si="2"/>
        <v>0</v>
      </c>
      <c r="I49" s="65">
        <f t="shared" si="2"/>
        <v>0</v>
      </c>
      <c r="J49" s="68"/>
      <c r="K49" s="175"/>
    </row>
    <row r="50" spans="1:11" ht="44.25" customHeight="1">
      <c r="A50" s="29">
        <v>23</v>
      </c>
      <c r="B50" s="11" t="s">
        <v>489</v>
      </c>
      <c r="C50" s="15" t="s">
        <v>448</v>
      </c>
      <c r="D50" s="16">
        <v>500000</v>
      </c>
      <c r="E50" s="17">
        <v>54600</v>
      </c>
      <c r="F50" s="17">
        <f t="shared" si="1"/>
        <v>250000</v>
      </c>
      <c r="G50" s="17">
        <v>250000</v>
      </c>
      <c r="H50" s="17"/>
      <c r="I50" s="17"/>
      <c r="J50" s="30" t="s">
        <v>31</v>
      </c>
      <c r="K50" s="167"/>
    </row>
    <row r="51" spans="1:11" ht="16.5" customHeight="1">
      <c r="A51" s="29"/>
      <c r="B51" s="18" t="s">
        <v>55</v>
      </c>
      <c r="C51" s="32"/>
      <c r="D51" s="33">
        <f>SUM(D52,D54)</f>
        <v>145000</v>
      </c>
      <c r="E51" s="33"/>
      <c r="F51" s="6">
        <f t="shared" si="1"/>
        <v>145000</v>
      </c>
      <c r="G51" s="33">
        <f>SUM(G52,G54)</f>
        <v>125000</v>
      </c>
      <c r="H51" s="33"/>
      <c r="I51" s="33">
        <f>SUM(I52,I54)</f>
        <v>20000</v>
      </c>
      <c r="J51" s="90"/>
      <c r="K51" s="167"/>
    </row>
    <row r="52" spans="1:11" ht="19.5" customHeight="1">
      <c r="A52" s="29"/>
      <c r="B52" s="63" t="s">
        <v>191</v>
      </c>
      <c r="C52" s="74"/>
      <c r="D52" s="75">
        <f>SUM(D53)</f>
        <v>125000</v>
      </c>
      <c r="E52" s="65">
        <f>SUM(E53)</f>
        <v>0</v>
      </c>
      <c r="F52" s="65">
        <f t="shared" si="1"/>
        <v>125000</v>
      </c>
      <c r="G52" s="65">
        <f>SUM(G53)</f>
        <v>125000</v>
      </c>
      <c r="H52" s="65">
        <f>SUM(H53)</f>
        <v>0</v>
      </c>
      <c r="I52" s="65">
        <f>SUM(I53)</f>
        <v>0</v>
      </c>
      <c r="J52" s="68"/>
      <c r="K52" s="167"/>
    </row>
    <row r="53" spans="1:11" ht="65.25" customHeight="1">
      <c r="A53" s="29">
        <v>24</v>
      </c>
      <c r="B53" s="11" t="s">
        <v>454</v>
      </c>
      <c r="C53" s="15" t="s">
        <v>193</v>
      </c>
      <c r="D53" s="16">
        <v>125000</v>
      </c>
      <c r="E53" s="17"/>
      <c r="F53" s="17">
        <f t="shared" si="1"/>
        <v>125000</v>
      </c>
      <c r="G53" s="17">
        <v>125000</v>
      </c>
      <c r="H53" s="17"/>
      <c r="I53" s="17"/>
      <c r="J53" s="30">
        <v>2002</v>
      </c>
      <c r="K53" s="167"/>
    </row>
    <row r="54" spans="1:11" ht="18" customHeight="1">
      <c r="A54" s="29"/>
      <c r="B54" s="63" t="s">
        <v>484</v>
      </c>
      <c r="C54" s="74"/>
      <c r="D54" s="75">
        <f>SUM(D55)</f>
        <v>20000</v>
      </c>
      <c r="E54" s="65">
        <f>SUM(E55)</f>
        <v>0</v>
      </c>
      <c r="F54" s="65">
        <f>SUM(G54:I54)</f>
        <v>20000</v>
      </c>
      <c r="G54" s="65">
        <f>SUM(G55)</f>
        <v>0</v>
      </c>
      <c r="H54" s="65">
        <f>SUM(H55)</f>
        <v>0</v>
      </c>
      <c r="I54" s="65">
        <f>SUM(I55)</f>
        <v>20000</v>
      </c>
      <c r="J54" s="30"/>
      <c r="K54" s="167"/>
    </row>
    <row r="55" spans="1:11" ht="35.25" customHeight="1">
      <c r="A55" s="29">
        <v>25</v>
      </c>
      <c r="B55" s="11" t="s">
        <v>485</v>
      </c>
      <c r="C55" s="15" t="s">
        <v>490</v>
      </c>
      <c r="D55" s="16">
        <v>20000</v>
      </c>
      <c r="E55" s="17"/>
      <c r="F55" s="17">
        <f>SUM(G55:I55)</f>
        <v>20000</v>
      </c>
      <c r="G55" s="17"/>
      <c r="H55" s="17"/>
      <c r="I55" s="17">
        <v>20000</v>
      </c>
      <c r="J55" s="30">
        <v>2002</v>
      </c>
      <c r="K55" s="167"/>
    </row>
    <row r="56" spans="1:11" ht="18" customHeight="1">
      <c r="A56" s="39"/>
      <c r="B56" s="2" t="s">
        <v>56</v>
      </c>
      <c r="C56" s="3"/>
      <c r="D56" s="4">
        <f>SUM(D57,D60,D63,D65)</f>
        <v>6042315</v>
      </c>
      <c r="E56" s="4">
        <f>SUM(E57,E60,E63,E65)</f>
        <v>1554014</v>
      </c>
      <c r="F56" s="4">
        <f t="shared" si="1"/>
        <v>6448300</v>
      </c>
      <c r="G56" s="4">
        <f>SUM(G57,G60,G63,G65)</f>
        <v>4565100</v>
      </c>
      <c r="H56" s="4">
        <f>SUM(H57,H60,H63,H65)</f>
        <v>1883200</v>
      </c>
      <c r="I56" s="4">
        <f>SUM(I57,I60,I63,I65)</f>
        <v>0</v>
      </c>
      <c r="J56" s="90"/>
      <c r="K56" s="176"/>
    </row>
    <row r="57" spans="1:11" s="102" customFormat="1" ht="17.25" customHeight="1">
      <c r="A57" s="29"/>
      <c r="B57" s="63" t="s">
        <v>81</v>
      </c>
      <c r="C57" s="64"/>
      <c r="D57" s="67">
        <f>SUM(D58:D59)</f>
        <v>4454100</v>
      </c>
      <c r="E57" s="65">
        <f>SUM(E58:E59)</f>
        <v>1547300</v>
      </c>
      <c r="F57" s="65">
        <f t="shared" si="1"/>
        <v>2250100</v>
      </c>
      <c r="G57" s="65">
        <f>SUM(G58:G59)</f>
        <v>2250100</v>
      </c>
      <c r="H57" s="65">
        <f>SUM(H58:H59)</f>
        <v>0</v>
      </c>
      <c r="I57" s="65">
        <f>SUM(I58:I59)</f>
        <v>0</v>
      </c>
      <c r="J57" s="66"/>
      <c r="K57" s="174"/>
    </row>
    <row r="58" spans="1:11" ht="29.25" customHeight="1">
      <c r="A58" s="29">
        <v>26</v>
      </c>
      <c r="B58" s="11" t="s">
        <v>16</v>
      </c>
      <c r="C58" s="15" t="s">
        <v>150</v>
      </c>
      <c r="D58" s="91">
        <v>3790000</v>
      </c>
      <c r="E58" s="10">
        <v>1533300</v>
      </c>
      <c r="F58" s="10">
        <f t="shared" si="1"/>
        <v>1600000</v>
      </c>
      <c r="G58" s="10">
        <v>1600000</v>
      </c>
      <c r="H58" s="10"/>
      <c r="I58" s="10"/>
      <c r="J58" s="30" t="s">
        <v>2</v>
      </c>
      <c r="K58" s="167"/>
    </row>
    <row r="59" spans="1:11" ht="28.5" customHeight="1">
      <c r="A59" s="29">
        <v>27</v>
      </c>
      <c r="B59" s="11" t="s">
        <v>106</v>
      </c>
      <c r="C59" s="15" t="s">
        <v>151</v>
      </c>
      <c r="D59" s="16">
        <v>664100</v>
      </c>
      <c r="E59" s="10">
        <v>14000</v>
      </c>
      <c r="F59" s="10">
        <f t="shared" si="1"/>
        <v>650100</v>
      </c>
      <c r="G59" s="10">
        <v>650100</v>
      </c>
      <c r="H59" s="10"/>
      <c r="I59" s="10"/>
      <c r="J59" s="30" t="s">
        <v>38</v>
      </c>
      <c r="K59" s="167"/>
    </row>
    <row r="60" spans="1:11" s="101" customFormat="1" ht="15.75" customHeight="1">
      <c r="A60" s="29"/>
      <c r="B60" s="63" t="s">
        <v>80</v>
      </c>
      <c r="C60" s="74"/>
      <c r="D60" s="75">
        <f>SUM(D61:D62)</f>
        <v>1038215</v>
      </c>
      <c r="E60" s="75">
        <f>SUM(E61:E62)</f>
        <v>6714</v>
      </c>
      <c r="F60" s="75">
        <f t="shared" si="1"/>
        <v>2148200</v>
      </c>
      <c r="G60" s="75">
        <f>SUM(G61:G62)</f>
        <v>265000</v>
      </c>
      <c r="H60" s="75">
        <f>SUM(H61:H62)</f>
        <v>1883200</v>
      </c>
      <c r="I60" s="75">
        <f>SUM(I61:I62)</f>
        <v>0</v>
      </c>
      <c r="J60" s="68"/>
      <c r="K60" s="175"/>
    </row>
    <row r="61" spans="1:11" ht="27" customHeight="1">
      <c r="A61" s="29">
        <v>28</v>
      </c>
      <c r="B61" s="11" t="s">
        <v>4</v>
      </c>
      <c r="C61" s="15" t="s">
        <v>5</v>
      </c>
      <c r="D61" s="16">
        <v>1038215</v>
      </c>
      <c r="E61" s="10">
        <v>6714</v>
      </c>
      <c r="F61" s="10">
        <f t="shared" si="1"/>
        <v>265000</v>
      </c>
      <c r="G61" s="10">
        <v>265000</v>
      </c>
      <c r="H61" s="10"/>
      <c r="I61" s="10"/>
      <c r="J61" s="30" t="s">
        <v>134</v>
      </c>
      <c r="K61" s="167"/>
    </row>
    <row r="62" spans="1:11" ht="45.75" customHeight="1">
      <c r="A62" s="29">
        <v>29</v>
      </c>
      <c r="B62" s="11" t="s">
        <v>458</v>
      </c>
      <c r="C62" s="15"/>
      <c r="D62" s="16"/>
      <c r="E62" s="10"/>
      <c r="F62" s="10">
        <f t="shared" si="1"/>
        <v>1883200</v>
      </c>
      <c r="G62" s="10"/>
      <c r="H62" s="10">
        <v>1883200</v>
      </c>
      <c r="I62" s="10"/>
      <c r="J62" s="30"/>
      <c r="K62" s="167"/>
    </row>
    <row r="63" spans="1:11" ht="17.25" customHeight="1">
      <c r="A63" s="29"/>
      <c r="B63" s="63" t="s">
        <v>59</v>
      </c>
      <c r="C63" s="64"/>
      <c r="D63" s="67">
        <f>SUM(D64:D64)</f>
        <v>360000</v>
      </c>
      <c r="E63" s="67">
        <f>SUM(E64:E64)</f>
        <v>0</v>
      </c>
      <c r="F63" s="67">
        <f t="shared" si="1"/>
        <v>360000</v>
      </c>
      <c r="G63" s="67">
        <f>SUM(G64:G64)</f>
        <v>360000</v>
      </c>
      <c r="H63" s="67">
        <f>SUM(H64:H64)</f>
        <v>0</v>
      </c>
      <c r="I63" s="67">
        <f>SUM(I64:I64)</f>
        <v>0</v>
      </c>
      <c r="J63" s="66"/>
      <c r="K63" s="174"/>
    </row>
    <row r="64" spans="1:11" s="100" customFormat="1" ht="76.5" customHeight="1">
      <c r="A64" s="29">
        <v>30</v>
      </c>
      <c r="B64" s="11" t="s">
        <v>463</v>
      </c>
      <c r="C64" s="15" t="s">
        <v>195</v>
      </c>
      <c r="D64" s="16">
        <v>360000</v>
      </c>
      <c r="E64" s="10"/>
      <c r="F64" s="10">
        <f t="shared" si="1"/>
        <v>360000</v>
      </c>
      <c r="G64" s="10">
        <v>360000</v>
      </c>
      <c r="H64" s="10"/>
      <c r="I64" s="10"/>
      <c r="J64" s="30">
        <v>2002</v>
      </c>
      <c r="K64" s="167"/>
    </row>
    <row r="65" spans="1:11" s="101" customFormat="1" ht="16.5" customHeight="1">
      <c r="A65" s="29"/>
      <c r="B65" s="63" t="s">
        <v>60</v>
      </c>
      <c r="C65" s="74"/>
      <c r="D65" s="75">
        <f>SUM(D66:D70)</f>
        <v>190000</v>
      </c>
      <c r="E65" s="67">
        <f>SUM(E66:E70)</f>
        <v>0</v>
      </c>
      <c r="F65" s="67">
        <f t="shared" si="1"/>
        <v>1690000</v>
      </c>
      <c r="G65" s="67">
        <f>SUM(G66:G70)</f>
        <v>1690000</v>
      </c>
      <c r="H65" s="67">
        <f>SUM(H66:H70)</f>
        <v>0</v>
      </c>
      <c r="I65" s="67">
        <f>SUM(I66:I70)</f>
        <v>0</v>
      </c>
      <c r="J65" s="68"/>
      <c r="K65" s="175"/>
    </row>
    <row r="66" spans="1:11" s="101" customFormat="1" ht="105.75" customHeight="1">
      <c r="A66" s="29">
        <v>31</v>
      </c>
      <c r="B66" s="11" t="s">
        <v>453</v>
      </c>
      <c r="C66" s="15" t="s">
        <v>470</v>
      </c>
      <c r="D66" s="16"/>
      <c r="E66" s="10"/>
      <c r="F66" s="10">
        <f t="shared" si="1"/>
        <v>800000</v>
      </c>
      <c r="G66" s="10">
        <v>800000</v>
      </c>
      <c r="H66" s="10"/>
      <c r="I66" s="10"/>
      <c r="J66" s="30" t="s">
        <v>35</v>
      </c>
      <c r="K66" s="167"/>
    </row>
    <row r="67" spans="1:11" s="101" customFormat="1" ht="66.75" customHeight="1">
      <c r="A67" s="29">
        <v>32</v>
      </c>
      <c r="B67" s="11" t="s">
        <v>418</v>
      </c>
      <c r="C67" s="15" t="s">
        <v>85</v>
      </c>
      <c r="D67" s="16"/>
      <c r="E67" s="10"/>
      <c r="F67" s="10">
        <f t="shared" si="1"/>
        <v>700000</v>
      </c>
      <c r="G67" s="10">
        <v>700000</v>
      </c>
      <c r="H67" s="10"/>
      <c r="I67" s="10"/>
      <c r="J67" s="30" t="s">
        <v>35</v>
      </c>
      <c r="K67" s="167"/>
    </row>
    <row r="68" spans="1:11" s="101" customFormat="1" ht="28.5" customHeight="1">
      <c r="A68" s="29">
        <v>33</v>
      </c>
      <c r="B68" s="11" t="s">
        <v>421</v>
      </c>
      <c r="C68" s="15" t="s">
        <v>422</v>
      </c>
      <c r="D68" s="16">
        <v>50000</v>
      </c>
      <c r="E68" s="10"/>
      <c r="F68" s="10">
        <f t="shared" si="1"/>
        <v>50000</v>
      </c>
      <c r="G68" s="10">
        <v>50000</v>
      </c>
      <c r="H68" s="10"/>
      <c r="I68" s="10"/>
      <c r="J68" s="30">
        <v>2002</v>
      </c>
      <c r="K68" s="167"/>
    </row>
    <row r="69" spans="1:11" s="101" customFormat="1" ht="45" customHeight="1">
      <c r="A69" s="29">
        <v>34</v>
      </c>
      <c r="B69" s="11" t="s">
        <v>423</v>
      </c>
      <c r="C69" s="15" t="s">
        <v>449</v>
      </c>
      <c r="D69" s="10">
        <v>65000</v>
      </c>
      <c r="E69" s="10"/>
      <c r="F69" s="10">
        <f t="shared" si="1"/>
        <v>65000</v>
      </c>
      <c r="G69" s="10">
        <v>65000</v>
      </c>
      <c r="H69" s="10"/>
      <c r="I69" s="10"/>
      <c r="J69" s="30">
        <v>2002</v>
      </c>
      <c r="K69" s="167"/>
    </row>
    <row r="70" spans="1:11" s="101" customFormat="1" ht="71.25" customHeight="1">
      <c r="A70" s="29">
        <v>35</v>
      </c>
      <c r="B70" s="11" t="s">
        <v>441</v>
      </c>
      <c r="C70" s="15" t="s">
        <v>419</v>
      </c>
      <c r="D70" s="16">
        <v>75000</v>
      </c>
      <c r="E70" s="17"/>
      <c r="F70" s="17">
        <f t="shared" si="1"/>
        <v>75000</v>
      </c>
      <c r="G70" s="17">
        <v>75000</v>
      </c>
      <c r="H70" s="17"/>
      <c r="I70" s="17"/>
      <c r="J70" s="30">
        <v>2002</v>
      </c>
      <c r="K70" s="167"/>
    </row>
    <row r="71" spans="1:11" s="100" customFormat="1" ht="15" customHeight="1">
      <c r="A71" s="39"/>
      <c r="B71" s="2" t="s">
        <v>70</v>
      </c>
      <c r="C71" s="3"/>
      <c r="D71" s="4">
        <f>SUM(D72)</f>
        <v>300000</v>
      </c>
      <c r="E71" s="5">
        <f>SUM(E72)</f>
        <v>0</v>
      </c>
      <c r="F71" s="5">
        <f t="shared" si="1"/>
        <v>300000</v>
      </c>
      <c r="G71" s="5">
        <f>SUM(G72)</f>
        <v>300000</v>
      </c>
      <c r="H71" s="5">
        <f>SUM(H72)</f>
        <v>0</v>
      </c>
      <c r="I71" s="5">
        <f>SUM(I72)</f>
        <v>0</v>
      </c>
      <c r="J71" s="90"/>
      <c r="K71" s="176"/>
    </row>
    <row r="72" spans="1:11" s="101" customFormat="1" ht="16.5" customHeight="1">
      <c r="A72" s="29"/>
      <c r="B72" s="63" t="s">
        <v>71</v>
      </c>
      <c r="C72" s="64"/>
      <c r="D72" s="93">
        <f>SUM(D73:D73)</f>
        <v>300000</v>
      </c>
      <c r="E72" s="65">
        <f>SUM(E73:E73)</f>
        <v>0</v>
      </c>
      <c r="F72" s="65">
        <f t="shared" si="1"/>
        <v>300000</v>
      </c>
      <c r="G72" s="65">
        <f>SUM(G73:G73)</f>
        <v>300000</v>
      </c>
      <c r="H72" s="65">
        <f>SUM(H73:H73)</f>
        <v>0</v>
      </c>
      <c r="I72" s="65">
        <f>SUM(I73:I73)</f>
        <v>0</v>
      </c>
      <c r="J72" s="68"/>
      <c r="K72" s="175"/>
    </row>
    <row r="73" spans="1:11" s="100" customFormat="1" ht="78.75" customHeight="1">
      <c r="A73" s="29">
        <v>36</v>
      </c>
      <c r="B73" s="11" t="s">
        <v>450</v>
      </c>
      <c r="C73" s="23" t="s">
        <v>451</v>
      </c>
      <c r="D73" s="9">
        <v>300000</v>
      </c>
      <c r="E73" s="9"/>
      <c r="F73" s="9">
        <f t="shared" si="1"/>
        <v>300000</v>
      </c>
      <c r="G73" s="9">
        <v>300000</v>
      </c>
      <c r="H73" s="9"/>
      <c r="I73" s="9"/>
      <c r="J73" s="30">
        <v>2002</v>
      </c>
      <c r="K73" s="167"/>
    </row>
    <row r="74" ht="4.5" customHeight="1"/>
    <row r="75" ht="2.25" customHeight="1"/>
    <row r="76" ht="3" customHeight="1" hidden="1"/>
    <row r="77" ht="4.5" customHeight="1" hidden="1"/>
  </sheetData>
  <mergeCells count="14">
    <mergeCell ref="E3:E7"/>
    <mergeCell ref="B3:B7"/>
    <mergeCell ref="A3:A7"/>
    <mergeCell ref="D3:D7"/>
    <mergeCell ref="C3:C7"/>
    <mergeCell ref="J3:J7"/>
    <mergeCell ref="K3:K7"/>
    <mergeCell ref="F3:I3"/>
    <mergeCell ref="F4:F7"/>
    <mergeCell ref="G4:I4"/>
    <mergeCell ref="G5:H5"/>
    <mergeCell ref="G6:G7"/>
    <mergeCell ref="H6:H7"/>
    <mergeCell ref="I5:I7"/>
  </mergeCells>
  <printOptions horizontalCentered="1"/>
  <pageMargins left="0" right="0.1968503937007874" top="0.3937007874015748" bottom="0" header="0.31496062992125984" footer="0.11811023622047245"/>
  <pageSetup horizontalDpi="300" verticalDpi="300" orientation="landscape" paperSize="9" r:id="rId2"/>
  <rowBreaks count="3" manualBreakCount="3">
    <brk id="15" max="255" man="1"/>
    <brk id="24" max="255" man="1"/>
    <brk id="42" max="255" man="1"/>
  </rowBreaks>
  <colBreaks count="1" manualBreakCount="1">
    <brk id="255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70"/>
  <sheetViews>
    <sheetView zoomScale="75" zoomScaleNormal="75" workbookViewId="0" topLeftCell="A34">
      <selection activeCell="A45" sqref="A45:IV46"/>
    </sheetView>
  </sheetViews>
  <sheetFormatPr defaultColWidth="9.00390625" defaultRowHeight="12.75"/>
  <cols>
    <col min="1" max="1" width="4.25390625" style="143" customWidth="1"/>
    <col min="2" max="2" width="31.25390625" style="97" customWidth="1"/>
    <col min="3" max="3" width="23.125" style="97" customWidth="1"/>
    <col min="4" max="4" width="11.75390625" style="97" customWidth="1"/>
    <col min="5" max="5" width="12.25390625" style="97" customWidth="1"/>
    <col min="6" max="6" width="12.125" style="97" customWidth="1"/>
    <col min="7" max="7" width="11.75390625" style="97" customWidth="1"/>
    <col min="8" max="8" width="10.625" style="97" customWidth="1"/>
    <col min="9" max="9" width="11.00390625" style="97" customWidth="1"/>
    <col min="10" max="10" width="17.625" style="193" customWidth="1"/>
    <col min="11" max="11" width="0.2421875" style="97" hidden="1" customWidth="1"/>
    <col min="12" max="255" width="0" style="97" hidden="1" customWidth="1"/>
    <col min="256" max="16384" width="8.125" style="97" customWidth="1"/>
  </cols>
  <sheetData>
    <row r="1" spans="1:11" ht="98.25" customHeight="1">
      <c r="A1" s="136"/>
      <c r="B1" s="40"/>
      <c r="C1" s="13"/>
      <c r="D1" s="41"/>
      <c r="E1" s="42"/>
      <c r="F1" s="42"/>
      <c r="G1" s="42"/>
      <c r="H1" s="42"/>
      <c r="I1" s="42"/>
      <c r="J1" s="184"/>
      <c r="K1" s="43"/>
    </row>
    <row r="2" spans="1:11" ht="32.25" customHeight="1">
      <c r="A2" s="136"/>
      <c r="B2" s="40"/>
      <c r="C2" s="13"/>
      <c r="D2" s="41"/>
      <c r="E2" s="42"/>
      <c r="F2" s="42"/>
      <c r="G2" s="42"/>
      <c r="H2" s="42"/>
      <c r="I2" s="42"/>
      <c r="J2" s="184"/>
      <c r="K2" s="43"/>
    </row>
    <row r="3" spans="1:11" ht="20.25" customHeight="1">
      <c r="A3" s="214"/>
      <c r="B3" s="211" t="s">
        <v>46</v>
      </c>
      <c r="C3" s="204" t="s">
        <v>0</v>
      </c>
      <c r="D3" s="217" t="s">
        <v>48</v>
      </c>
      <c r="E3" s="204" t="s">
        <v>100</v>
      </c>
      <c r="F3" s="201" t="s">
        <v>428</v>
      </c>
      <c r="G3" s="202"/>
      <c r="H3" s="202"/>
      <c r="I3" s="203"/>
      <c r="J3" s="220" t="s">
        <v>471</v>
      </c>
      <c r="K3" s="200"/>
    </row>
    <row r="4" spans="1:11" ht="15" customHeight="1">
      <c r="A4" s="215"/>
      <c r="B4" s="212"/>
      <c r="C4" s="209"/>
      <c r="D4" s="218"/>
      <c r="E4" s="209"/>
      <c r="F4" s="204" t="s">
        <v>429</v>
      </c>
      <c r="G4" s="206" t="s">
        <v>430</v>
      </c>
      <c r="H4" s="207"/>
      <c r="I4" s="208"/>
      <c r="J4" s="220"/>
      <c r="K4" s="200"/>
    </row>
    <row r="5" spans="1:11" ht="15.75" customHeight="1">
      <c r="A5" s="215"/>
      <c r="B5" s="212"/>
      <c r="C5" s="209"/>
      <c r="D5" s="218"/>
      <c r="E5" s="209"/>
      <c r="F5" s="205"/>
      <c r="G5" s="206" t="s">
        <v>431</v>
      </c>
      <c r="H5" s="208"/>
      <c r="I5" s="204" t="s">
        <v>434</v>
      </c>
      <c r="J5" s="220"/>
      <c r="K5" s="200"/>
    </row>
    <row r="6" spans="1:11" ht="18.75" customHeight="1">
      <c r="A6" s="215"/>
      <c r="B6" s="212"/>
      <c r="C6" s="209"/>
      <c r="D6" s="218"/>
      <c r="E6" s="209"/>
      <c r="F6" s="205"/>
      <c r="G6" s="204" t="s">
        <v>432</v>
      </c>
      <c r="H6" s="204" t="s">
        <v>433</v>
      </c>
      <c r="I6" s="205"/>
      <c r="J6" s="220"/>
      <c r="K6" s="200"/>
    </row>
    <row r="7" spans="1:11" ht="10.5" customHeight="1">
      <c r="A7" s="216"/>
      <c r="B7" s="213"/>
      <c r="C7" s="210"/>
      <c r="D7" s="219"/>
      <c r="E7" s="210"/>
      <c r="F7" s="198"/>
      <c r="G7" s="198"/>
      <c r="H7" s="198"/>
      <c r="I7" s="198"/>
      <c r="J7" s="220"/>
      <c r="K7" s="200"/>
    </row>
    <row r="8" spans="1:11" ht="12" customHeight="1">
      <c r="A8" s="118">
        <v>1</v>
      </c>
      <c r="B8" s="27">
        <v>2</v>
      </c>
      <c r="C8" s="25">
        <v>3</v>
      </c>
      <c r="D8" s="26">
        <v>4</v>
      </c>
      <c r="E8" s="27">
        <v>5</v>
      </c>
      <c r="F8" s="27">
        <v>6</v>
      </c>
      <c r="G8" s="27">
        <v>7</v>
      </c>
      <c r="H8" s="27">
        <v>8</v>
      </c>
      <c r="I8" s="27">
        <v>9</v>
      </c>
      <c r="J8" s="185">
        <v>10</v>
      </c>
      <c r="K8" s="168"/>
    </row>
    <row r="9" spans="1:11" s="98" customFormat="1" ht="18" customHeight="1">
      <c r="A9" s="137"/>
      <c r="B9" s="44" t="s">
        <v>1</v>
      </c>
      <c r="C9" s="45"/>
      <c r="D9" s="46">
        <f>SUM(D10,D16,D25,D30,D37,D42,D47,D50,D53,D68)</f>
        <v>73770760</v>
      </c>
      <c r="E9" s="46">
        <f>SUM(E10,E16,E25,E30,E37,E42,E47,E50,E53,E68)</f>
        <v>23092401</v>
      </c>
      <c r="F9" s="46">
        <f aca="true" t="shared" si="0" ref="F9:F40">SUM(G9:I9)</f>
        <v>19518967</v>
      </c>
      <c r="G9" s="46">
        <f>SUM(G10,G16,G25,G30,G37,G42,G47,G50,G53,G68)</f>
        <v>14354339</v>
      </c>
      <c r="H9" s="46">
        <f>SUM(H10,H16,H25,H30,H37,H42,H47,H50,H53,H68)</f>
        <v>2433200</v>
      </c>
      <c r="I9" s="46">
        <f>SUM(I10,I16,I25,I30,I37,I42,I47,I50,I53,I68)</f>
        <v>2731428</v>
      </c>
      <c r="J9" s="186"/>
      <c r="K9" s="169"/>
    </row>
    <row r="10" spans="1:11" s="98" customFormat="1" ht="15.75" customHeight="1">
      <c r="A10" s="138"/>
      <c r="B10" s="54" t="s">
        <v>78</v>
      </c>
      <c r="C10" s="55"/>
      <c r="D10" s="56">
        <f>SUM(D11)</f>
        <v>5950000</v>
      </c>
      <c r="E10" s="56">
        <f>SUM(E11)</f>
        <v>110350</v>
      </c>
      <c r="F10" s="56">
        <f t="shared" si="0"/>
        <v>2784000</v>
      </c>
      <c r="G10" s="56">
        <f>SUM(G11)</f>
        <v>2784000</v>
      </c>
      <c r="H10" s="56">
        <f>SUM(H11)</f>
        <v>0</v>
      </c>
      <c r="I10" s="56">
        <f>SUM(I11)</f>
        <v>0</v>
      </c>
      <c r="J10" s="187"/>
      <c r="K10" s="170"/>
    </row>
    <row r="11" spans="1:11" s="99" customFormat="1" ht="16.5" customHeight="1">
      <c r="A11" s="137"/>
      <c r="B11" s="77" t="s">
        <v>82</v>
      </c>
      <c r="C11" s="78"/>
      <c r="D11" s="79">
        <f>SUM(D12:D15)</f>
        <v>5950000</v>
      </c>
      <c r="E11" s="79">
        <f>SUM(E12:E15)</f>
        <v>110350</v>
      </c>
      <c r="F11" s="79">
        <f t="shared" si="0"/>
        <v>2784000</v>
      </c>
      <c r="G11" s="79">
        <f>SUM(G12:G15)</f>
        <v>2784000</v>
      </c>
      <c r="H11" s="79">
        <f>SUM(H12:H15)</f>
        <v>0</v>
      </c>
      <c r="I11" s="79">
        <f>SUM(I12:I15)</f>
        <v>0</v>
      </c>
      <c r="J11" s="188"/>
      <c r="K11" s="171"/>
    </row>
    <row r="12" spans="1:11" s="100" customFormat="1" ht="66.75" customHeight="1">
      <c r="A12" s="137">
        <v>1</v>
      </c>
      <c r="B12" s="59" t="s">
        <v>443</v>
      </c>
      <c r="C12" s="60" t="s">
        <v>444</v>
      </c>
      <c r="D12" s="61"/>
      <c r="E12" s="61"/>
      <c r="F12" s="61">
        <f t="shared" si="0"/>
        <v>120000</v>
      </c>
      <c r="G12" s="61">
        <v>120000</v>
      </c>
      <c r="H12" s="61"/>
      <c r="I12" s="61"/>
      <c r="J12" s="186" t="s">
        <v>472</v>
      </c>
      <c r="K12" s="172"/>
    </row>
    <row r="13" spans="1:11" s="98" customFormat="1" ht="80.25" customHeight="1">
      <c r="A13" s="137">
        <v>2</v>
      </c>
      <c r="B13" s="7" t="s">
        <v>119</v>
      </c>
      <c r="C13" s="94" t="s">
        <v>243</v>
      </c>
      <c r="D13" s="14">
        <v>5500000</v>
      </c>
      <c r="E13" s="17">
        <v>110350</v>
      </c>
      <c r="F13" s="17">
        <f t="shared" si="0"/>
        <v>2214000</v>
      </c>
      <c r="G13" s="17">
        <v>2214000</v>
      </c>
      <c r="H13" s="17"/>
      <c r="I13" s="17"/>
      <c r="J13" s="186" t="s">
        <v>472</v>
      </c>
      <c r="K13" s="167"/>
    </row>
    <row r="14" spans="1:11" s="98" customFormat="1" ht="65.25" customHeight="1">
      <c r="A14" s="137">
        <v>3</v>
      </c>
      <c r="B14" s="7" t="s">
        <v>469</v>
      </c>
      <c r="C14" s="94" t="s">
        <v>468</v>
      </c>
      <c r="D14" s="14">
        <v>250000</v>
      </c>
      <c r="E14" s="17"/>
      <c r="F14" s="17">
        <f t="shared" si="0"/>
        <v>250000</v>
      </c>
      <c r="G14" s="17">
        <v>250000</v>
      </c>
      <c r="H14" s="17"/>
      <c r="I14" s="17"/>
      <c r="J14" s="186" t="s">
        <v>472</v>
      </c>
      <c r="K14" s="167"/>
    </row>
    <row r="15" spans="1:11" s="98" customFormat="1" ht="42" customHeight="1">
      <c r="A15" s="137">
        <v>4</v>
      </c>
      <c r="B15" s="7" t="s">
        <v>206</v>
      </c>
      <c r="C15" s="94" t="s">
        <v>207</v>
      </c>
      <c r="D15" s="14">
        <v>200000</v>
      </c>
      <c r="E15" s="17"/>
      <c r="F15" s="17">
        <f t="shared" si="0"/>
        <v>200000</v>
      </c>
      <c r="G15" s="17">
        <v>200000</v>
      </c>
      <c r="H15" s="17"/>
      <c r="I15" s="17"/>
      <c r="J15" s="186" t="s">
        <v>472</v>
      </c>
      <c r="K15" s="167"/>
    </row>
    <row r="16" spans="1:11" s="98" customFormat="1" ht="17.25" customHeight="1">
      <c r="A16" s="39"/>
      <c r="B16" s="18" t="s">
        <v>49</v>
      </c>
      <c r="C16" s="19"/>
      <c r="D16" s="20">
        <f>SUM(D20,D17)</f>
        <v>48095055</v>
      </c>
      <c r="E16" s="21">
        <f>SUM(E20,E17)</f>
        <v>10853427</v>
      </c>
      <c r="F16" s="21">
        <f t="shared" si="0"/>
        <v>6766577</v>
      </c>
      <c r="G16" s="21">
        <f>SUM(G20,G17)</f>
        <v>4185149</v>
      </c>
      <c r="H16" s="21">
        <f>SUM(H20,H17)</f>
        <v>0</v>
      </c>
      <c r="I16" s="21">
        <f>SUM(I20,I17)</f>
        <v>2581428</v>
      </c>
      <c r="J16" s="189"/>
      <c r="K16" s="173"/>
    </row>
    <row r="17" spans="1:11" s="101" customFormat="1" ht="18" customHeight="1">
      <c r="A17" s="48"/>
      <c r="B17" s="63" t="s">
        <v>73</v>
      </c>
      <c r="C17" s="64"/>
      <c r="D17" s="37">
        <f>SUM(D18:D19)</f>
        <v>27307055</v>
      </c>
      <c r="E17" s="37">
        <f>SUM(E18:E19)</f>
        <v>6016627</v>
      </c>
      <c r="F17" s="37">
        <f t="shared" si="0"/>
        <v>2581428</v>
      </c>
      <c r="G17" s="37">
        <f>SUM(G18:G19)</f>
        <v>0</v>
      </c>
      <c r="H17" s="37">
        <f>SUM(H18:H19)</f>
        <v>0</v>
      </c>
      <c r="I17" s="37">
        <f>SUM(I18:I19)</f>
        <v>2581428</v>
      </c>
      <c r="J17" s="190"/>
      <c r="K17" s="174"/>
    </row>
    <row r="18" spans="1:11" s="98" customFormat="1" ht="92.25" customHeight="1">
      <c r="A18" s="48">
        <v>5</v>
      </c>
      <c r="B18" s="9" t="s">
        <v>439</v>
      </c>
      <c r="C18" s="15" t="s">
        <v>445</v>
      </c>
      <c r="D18" s="12">
        <v>25707055</v>
      </c>
      <c r="E18" s="10">
        <v>5716627</v>
      </c>
      <c r="F18" s="10">
        <f t="shared" si="0"/>
        <v>2081428</v>
      </c>
      <c r="G18" s="10"/>
      <c r="H18" s="10"/>
      <c r="I18" s="10">
        <v>2081428</v>
      </c>
      <c r="J18" s="185" t="s">
        <v>473</v>
      </c>
      <c r="K18" s="167"/>
    </row>
    <row r="19" spans="1:11" s="98" customFormat="1" ht="59.25" customHeight="1">
      <c r="A19" s="48">
        <v>6</v>
      </c>
      <c r="B19" s="11" t="s">
        <v>466</v>
      </c>
      <c r="C19" s="15" t="s">
        <v>467</v>
      </c>
      <c r="D19" s="16">
        <v>1600000</v>
      </c>
      <c r="E19" s="17">
        <v>300000</v>
      </c>
      <c r="F19" s="17">
        <f t="shared" si="0"/>
        <v>500000</v>
      </c>
      <c r="G19" s="17"/>
      <c r="H19" s="17"/>
      <c r="I19" s="17">
        <v>500000</v>
      </c>
      <c r="J19" s="185" t="s">
        <v>473</v>
      </c>
      <c r="K19" s="167"/>
    </row>
    <row r="20" spans="1:11" s="101" customFormat="1" ht="18.75" customHeight="1">
      <c r="A20" s="29"/>
      <c r="B20" s="63" t="s">
        <v>72</v>
      </c>
      <c r="C20" s="64"/>
      <c r="D20" s="67">
        <f>SUM(D21:D24)</f>
        <v>20788000</v>
      </c>
      <c r="E20" s="37">
        <f>SUM(E21:E24)</f>
        <v>4836800</v>
      </c>
      <c r="F20" s="37">
        <f t="shared" si="0"/>
        <v>4185149</v>
      </c>
      <c r="G20" s="37">
        <f>SUM(G21:G24)</f>
        <v>4185149</v>
      </c>
      <c r="H20" s="37"/>
      <c r="I20" s="37"/>
      <c r="J20" s="190"/>
      <c r="K20" s="175"/>
    </row>
    <row r="21" spans="1:11" s="100" customFormat="1" ht="42" customHeight="1">
      <c r="A21" s="29">
        <v>7</v>
      </c>
      <c r="B21" s="11" t="s">
        <v>10</v>
      </c>
      <c r="C21" s="15" t="s">
        <v>153</v>
      </c>
      <c r="D21" s="16">
        <v>18800000</v>
      </c>
      <c r="E21" s="17">
        <v>4836800</v>
      </c>
      <c r="F21" s="17">
        <f t="shared" si="0"/>
        <v>2850000</v>
      </c>
      <c r="G21" s="17">
        <v>2850000</v>
      </c>
      <c r="H21" s="17"/>
      <c r="I21" s="17"/>
      <c r="J21" s="185" t="s">
        <v>473</v>
      </c>
      <c r="K21" s="167"/>
    </row>
    <row r="22" spans="1:11" s="100" customFormat="1" ht="58.5" customHeight="1">
      <c r="A22" s="29">
        <v>8</v>
      </c>
      <c r="B22" s="11" t="s">
        <v>403</v>
      </c>
      <c r="C22" s="15"/>
      <c r="D22" s="16"/>
      <c r="E22" s="17"/>
      <c r="F22" s="17">
        <f t="shared" si="0"/>
        <v>347149</v>
      </c>
      <c r="G22" s="17">
        <v>347149</v>
      </c>
      <c r="H22" s="17"/>
      <c r="I22" s="17"/>
      <c r="J22" s="185" t="s">
        <v>473</v>
      </c>
      <c r="K22" s="167"/>
    </row>
    <row r="23" spans="1:11" s="100" customFormat="1" ht="42.75" customHeight="1">
      <c r="A23" s="29">
        <v>9</v>
      </c>
      <c r="B23" s="11" t="s">
        <v>464</v>
      </c>
      <c r="C23" s="15"/>
      <c r="D23" s="16">
        <v>1500000</v>
      </c>
      <c r="E23" s="17"/>
      <c r="F23" s="17">
        <f t="shared" si="0"/>
        <v>500000</v>
      </c>
      <c r="G23" s="17">
        <v>500000</v>
      </c>
      <c r="H23" s="17"/>
      <c r="I23" s="17"/>
      <c r="J23" s="185" t="s">
        <v>473</v>
      </c>
      <c r="K23" s="167"/>
    </row>
    <row r="24" spans="1:11" s="100" customFormat="1" ht="58.5" customHeight="1">
      <c r="A24" s="29">
        <v>10</v>
      </c>
      <c r="B24" s="7" t="s">
        <v>440</v>
      </c>
      <c r="C24" s="94" t="s">
        <v>446</v>
      </c>
      <c r="D24" s="14">
        <v>488000</v>
      </c>
      <c r="E24" s="17"/>
      <c r="F24" s="17">
        <f t="shared" si="0"/>
        <v>488000</v>
      </c>
      <c r="G24" s="17">
        <v>488000</v>
      </c>
      <c r="H24" s="17"/>
      <c r="I24" s="17"/>
      <c r="J24" s="185" t="s">
        <v>473</v>
      </c>
      <c r="K24" s="167"/>
    </row>
    <row r="25" spans="1:11" ht="15" customHeight="1">
      <c r="A25" s="39"/>
      <c r="B25" s="2" t="s">
        <v>50</v>
      </c>
      <c r="C25" s="3"/>
      <c r="D25" s="4">
        <f>SUM(D26,D28)</f>
        <v>0</v>
      </c>
      <c r="E25" s="5">
        <f>SUM(E26,E28)</f>
        <v>0</v>
      </c>
      <c r="F25" s="5">
        <f t="shared" si="0"/>
        <v>950000</v>
      </c>
      <c r="G25" s="5">
        <f>SUM(G26,G28)</f>
        <v>400000</v>
      </c>
      <c r="H25" s="5">
        <f>SUM(H26,H28)</f>
        <v>550000</v>
      </c>
      <c r="I25" s="5">
        <f>SUM(I26,I28)</f>
        <v>0</v>
      </c>
      <c r="J25" s="189"/>
      <c r="K25" s="176"/>
    </row>
    <row r="26" spans="1:11" s="102" customFormat="1" ht="14.25" customHeight="1">
      <c r="A26" s="29"/>
      <c r="B26" s="63" t="s">
        <v>61</v>
      </c>
      <c r="C26" s="64"/>
      <c r="D26" s="67">
        <f>SUM(D27:D27)</f>
        <v>0</v>
      </c>
      <c r="E26" s="37">
        <f>SUM(E27:E27)</f>
        <v>0</v>
      </c>
      <c r="F26" s="37">
        <f t="shared" si="0"/>
        <v>400000</v>
      </c>
      <c r="G26" s="37">
        <f>SUM(G27:G27)</f>
        <v>400000</v>
      </c>
      <c r="H26" s="37">
        <f>SUM(H27:H27)</f>
        <v>0</v>
      </c>
      <c r="I26" s="37">
        <f>SUM(I27:I27)</f>
        <v>0</v>
      </c>
      <c r="J26" s="190"/>
      <c r="K26" s="174"/>
    </row>
    <row r="27" spans="1:11" ht="51.75" customHeight="1">
      <c r="A27" s="29">
        <v>11</v>
      </c>
      <c r="B27" s="11" t="s">
        <v>6</v>
      </c>
      <c r="C27" s="23"/>
      <c r="D27" s="10"/>
      <c r="E27" s="17"/>
      <c r="F27" s="17">
        <f t="shared" si="0"/>
        <v>400000</v>
      </c>
      <c r="G27" s="17">
        <v>400000</v>
      </c>
      <c r="H27" s="17"/>
      <c r="I27" s="17"/>
      <c r="J27" s="191" t="s">
        <v>480</v>
      </c>
      <c r="K27" s="167"/>
    </row>
    <row r="28" spans="1:11" s="101" customFormat="1" ht="13.5" customHeight="1">
      <c r="A28" s="29"/>
      <c r="B28" s="63" t="s">
        <v>436</v>
      </c>
      <c r="C28" s="64"/>
      <c r="D28" s="67">
        <f>SUM(D29:D29)</f>
        <v>0</v>
      </c>
      <c r="E28" s="37">
        <f>SUM(E29:E29)</f>
        <v>0</v>
      </c>
      <c r="F28" s="37">
        <f t="shared" si="0"/>
        <v>550000</v>
      </c>
      <c r="G28" s="37">
        <f>SUM(G29:G29)</f>
        <v>0</v>
      </c>
      <c r="H28" s="37">
        <f>SUM(H29:H29)</f>
        <v>550000</v>
      </c>
      <c r="I28" s="37">
        <f>SUM(I29:I29)</f>
        <v>0</v>
      </c>
      <c r="J28" s="190"/>
      <c r="K28" s="175"/>
    </row>
    <row r="29" spans="1:11" ht="38.25" customHeight="1">
      <c r="A29" s="29">
        <v>12</v>
      </c>
      <c r="B29" s="11" t="s">
        <v>226</v>
      </c>
      <c r="C29" s="23"/>
      <c r="D29" s="10"/>
      <c r="E29" s="17"/>
      <c r="F29" s="17">
        <f t="shared" si="0"/>
        <v>550000</v>
      </c>
      <c r="G29" s="17"/>
      <c r="H29" s="17">
        <v>550000</v>
      </c>
      <c r="I29" s="17"/>
      <c r="J29" s="185" t="s">
        <v>474</v>
      </c>
      <c r="K29" s="167"/>
    </row>
    <row r="30" spans="1:11" ht="16.5" customHeight="1">
      <c r="A30" s="39"/>
      <c r="B30" s="2" t="s">
        <v>51</v>
      </c>
      <c r="C30" s="3"/>
      <c r="D30" s="6">
        <f>SUM(D31)</f>
        <v>963290</v>
      </c>
      <c r="E30" s="6">
        <f>SUM(E31)</f>
        <v>100000</v>
      </c>
      <c r="F30" s="6">
        <f t="shared" si="0"/>
        <v>520000</v>
      </c>
      <c r="G30" s="6">
        <f>SUM(G31)</f>
        <v>520000</v>
      </c>
      <c r="H30" s="6">
        <f>SUM(H31)</f>
        <v>0</v>
      </c>
      <c r="I30" s="6">
        <f>SUM(I31)</f>
        <v>0</v>
      </c>
      <c r="J30" s="189"/>
      <c r="K30" s="176"/>
    </row>
    <row r="31" spans="1:11" s="102" customFormat="1" ht="15.75" customHeight="1">
      <c r="A31" s="29"/>
      <c r="B31" s="63" t="s">
        <v>63</v>
      </c>
      <c r="C31" s="64"/>
      <c r="D31" s="65">
        <f>SUM(D32:D36)</f>
        <v>963290</v>
      </c>
      <c r="E31" s="65">
        <f>SUM(E32:E36)</f>
        <v>100000</v>
      </c>
      <c r="F31" s="65">
        <f t="shared" si="0"/>
        <v>520000</v>
      </c>
      <c r="G31" s="65">
        <f>SUM(G32:G36)</f>
        <v>520000</v>
      </c>
      <c r="H31" s="65">
        <f>SUM(H32:H36)</f>
        <v>0</v>
      </c>
      <c r="I31" s="65">
        <f>SUM(I32:I36)</f>
        <v>0</v>
      </c>
      <c r="J31" s="190"/>
      <c r="K31" s="174"/>
    </row>
    <row r="32" spans="1:11" ht="26.25" customHeight="1">
      <c r="A32" s="29">
        <v>13</v>
      </c>
      <c r="B32" s="7" t="s">
        <v>9</v>
      </c>
      <c r="C32" s="7" t="s">
        <v>447</v>
      </c>
      <c r="D32" s="14"/>
      <c r="E32" s="17"/>
      <c r="F32" s="17">
        <f t="shared" si="0"/>
        <v>200000</v>
      </c>
      <c r="G32" s="17">
        <v>200000</v>
      </c>
      <c r="H32" s="17"/>
      <c r="I32" s="17"/>
      <c r="J32" s="185" t="s">
        <v>476</v>
      </c>
      <c r="K32" s="168"/>
    </row>
    <row r="33" spans="1:11" ht="26.25" customHeight="1">
      <c r="A33" s="29">
        <v>14</v>
      </c>
      <c r="B33" s="11" t="s">
        <v>26</v>
      </c>
      <c r="C33" s="15" t="s">
        <v>156</v>
      </c>
      <c r="D33" s="16">
        <v>793290</v>
      </c>
      <c r="E33" s="8">
        <v>100000</v>
      </c>
      <c r="F33" s="8">
        <f t="shared" si="0"/>
        <v>150000</v>
      </c>
      <c r="G33" s="17">
        <v>150000</v>
      </c>
      <c r="H33" s="8"/>
      <c r="I33" s="8"/>
      <c r="J33" s="185" t="s">
        <v>475</v>
      </c>
      <c r="K33" s="168"/>
    </row>
    <row r="34" spans="1:11" ht="26.25" customHeight="1">
      <c r="A34" s="29">
        <v>15</v>
      </c>
      <c r="B34" s="11" t="s">
        <v>26</v>
      </c>
      <c r="C34" s="15" t="s">
        <v>196</v>
      </c>
      <c r="D34" s="16">
        <v>50000</v>
      </c>
      <c r="E34" s="8"/>
      <c r="F34" s="8">
        <f t="shared" si="0"/>
        <v>50000</v>
      </c>
      <c r="G34" s="17">
        <v>50000</v>
      </c>
      <c r="H34" s="8"/>
      <c r="I34" s="8"/>
      <c r="J34" s="185" t="s">
        <v>475</v>
      </c>
      <c r="K34" s="168"/>
    </row>
    <row r="35" spans="1:11" ht="26.25" customHeight="1">
      <c r="A35" s="29">
        <v>16</v>
      </c>
      <c r="B35" s="11" t="s">
        <v>459</v>
      </c>
      <c r="C35" s="15" t="s">
        <v>460</v>
      </c>
      <c r="D35" s="16">
        <v>20000</v>
      </c>
      <c r="E35" s="8"/>
      <c r="F35" s="8">
        <f t="shared" si="0"/>
        <v>20000</v>
      </c>
      <c r="G35" s="17">
        <v>20000</v>
      </c>
      <c r="H35" s="8"/>
      <c r="I35" s="8"/>
      <c r="J35" s="185" t="s">
        <v>475</v>
      </c>
      <c r="K35" s="168"/>
    </row>
    <row r="36" spans="1:11" ht="31.5" customHeight="1">
      <c r="A36" s="29">
        <v>17</v>
      </c>
      <c r="B36" s="11" t="s">
        <v>228</v>
      </c>
      <c r="C36" s="15" t="s">
        <v>229</v>
      </c>
      <c r="D36" s="16">
        <v>100000</v>
      </c>
      <c r="E36" s="8"/>
      <c r="F36" s="8">
        <f t="shared" si="0"/>
        <v>100000</v>
      </c>
      <c r="G36" s="17">
        <v>100000</v>
      </c>
      <c r="H36" s="8"/>
      <c r="I36" s="8"/>
      <c r="J36" s="185" t="s">
        <v>476</v>
      </c>
      <c r="K36" s="168"/>
    </row>
    <row r="37" spans="1:11" ht="15" customHeight="1">
      <c r="A37" s="39"/>
      <c r="B37" s="18" t="s">
        <v>52</v>
      </c>
      <c r="C37" s="53"/>
      <c r="D37" s="6">
        <f>SUM(D38,D40)</f>
        <v>182000</v>
      </c>
      <c r="E37" s="6">
        <f>SUM(E38,E40)</f>
        <v>15000</v>
      </c>
      <c r="F37" s="6">
        <f t="shared" si="0"/>
        <v>167000</v>
      </c>
      <c r="G37" s="6">
        <f>SUM(G38,G40)</f>
        <v>17000</v>
      </c>
      <c r="H37" s="6">
        <f>SUM(H38,H40)</f>
        <v>0</v>
      </c>
      <c r="I37" s="6">
        <f>SUM(I38,I40)</f>
        <v>150000</v>
      </c>
      <c r="J37" s="189"/>
      <c r="K37" s="176"/>
    </row>
    <row r="38" spans="1:11" s="99" customFormat="1" ht="15" customHeight="1">
      <c r="A38" s="48"/>
      <c r="B38" s="63" t="s">
        <v>76</v>
      </c>
      <c r="C38" s="82"/>
      <c r="D38" s="69">
        <f>SUM(D39:D39)</f>
        <v>150000</v>
      </c>
      <c r="E38" s="69">
        <f>SUM(E39:E39)</f>
        <v>0</v>
      </c>
      <c r="F38" s="178">
        <f t="shared" si="0"/>
        <v>150000</v>
      </c>
      <c r="G38" s="69">
        <f>SUM(G39:G39)</f>
        <v>0</v>
      </c>
      <c r="H38" s="69">
        <f>SUM(H39:H39)</f>
        <v>0</v>
      </c>
      <c r="I38" s="69">
        <f>SUM(I39:I39)</f>
        <v>150000</v>
      </c>
      <c r="J38" s="192"/>
      <c r="K38" s="177"/>
    </row>
    <row r="39" spans="1:11" s="99" customFormat="1" ht="51" customHeight="1">
      <c r="A39" s="48">
        <v>18</v>
      </c>
      <c r="B39" s="11" t="s">
        <v>437</v>
      </c>
      <c r="C39" s="15" t="s">
        <v>438</v>
      </c>
      <c r="D39" s="16">
        <v>150000</v>
      </c>
      <c r="E39" s="17"/>
      <c r="F39" s="17">
        <f t="shared" si="0"/>
        <v>150000</v>
      </c>
      <c r="G39" s="17"/>
      <c r="H39" s="17"/>
      <c r="I39" s="17">
        <v>150000</v>
      </c>
      <c r="J39" s="185" t="s">
        <v>479</v>
      </c>
      <c r="K39" s="167"/>
    </row>
    <row r="40" spans="1:11" s="103" customFormat="1" ht="15" customHeight="1">
      <c r="A40" s="89"/>
      <c r="B40" s="71" t="s">
        <v>90</v>
      </c>
      <c r="C40" s="82"/>
      <c r="D40" s="69">
        <f>SUM(D41:D41)</f>
        <v>32000</v>
      </c>
      <c r="E40" s="69">
        <f>SUM(E41:E41)</f>
        <v>15000</v>
      </c>
      <c r="F40" s="69">
        <f t="shared" si="0"/>
        <v>17000</v>
      </c>
      <c r="G40" s="69">
        <f>SUM(G41:G41)</f>
        <v>17000</v>
      </c>
      <c r="H40" s="69">
        <f>SUM(H41:H41)</f>
        <v>0</v>
      </c>
      <c r="I40" s="69">
        <f>SUM(I41:I41)</f>
        <v>0</v>
      </c>
      <c r="J40" s="192"/>
      <c r="K40" s="177"/>
    </row>
    <row r="41" spans="1:11" s="103" customFormat="1" ht="29.25" customHeight="1">
      <c r="A41" s="48">
        <v>19</v>
      </c>
      <c r="B41" s="11" t="s">
        <v>425</v>
      </c>
      <c r="C41" s="15" t="s">
        <v>30</v>
      </c>
      <c r="D41" s="16">
        <v>32000</v>
      </c>
      <c r="E41" s="17">
        <v>15000</v>
      </c>
      <c r="F41" s="17">
        <f aca="true" t="shared" si="1" ref="F41:F70">SUM(G41:I41)</f>
        <v>17000</v>
      </c>
      <c r="G41" s="17">
        <v>17000</v>
      </c>
      <c r="H41" s="17"/>
      <c r="I41" s="17"/>
      <c r="J41" s="185" t="s">
        <v>477</v>
      </c>
      <c r="K41" s="167"/>
    </row>
    <row r="42" spans="1:11" ht="15.75" customHeight="1">
      <c r="A42" s="39"/>
      <c r="B42" s="2" t="s">
        <v>53</v>
      </c>
      <c r="C42" s="3"/>
      <c r="D42" s="4">
        <f>SUM(D43,D45)</f>
        <v>11613100</v>
      </c>
      <c r="E42" s="4">
        <f>SUM(E43,E45)</f>
        <v>10405010</v>
      </c>
      <c r="F42" s="5">
        <f t="shared" si="1"/>
        <v>1208090</v>
      </c>
      <c r="G42" s="4">
        <f>SUM(G43,G45)</f>
        <v>1208090</v>
      </c>
      <c r="H42" s="4">
        <f>SUM(H43,H45)</f>
        <v>0</v>
      </c>
      <c r="I42" s="4">
        <f>SUM(I43,I45)</f>
        <v>0</v>
      </c>
      <c r="J42" s="189"/>
      <c r="K42" s="176"/>
    </row>
    <row r="43" spans="1:11" s="101" customFormat="1" ht="18" customHeight="1">
      <c r="A43" s="29"/>
      <c r="B43" s="63" t="s">
        <v>65</v>
      </c>
      <c r="C43" s="64"/>
      <c r="D43" s="67">
        <f>SUM(D44)</f>
        <v>10873100</v>
      </c>
      <c r="E43" s="67">
        <f>SUM(E44)</f>
        <v>10405010</v>
      </c>
      <c r="F43" s="37">
        <f t="shared" si="1"/>
        <v>468090</v>
      </c>
      <c r="G43" s="67">
        <f>SUM(G44)</f>
        <v>468090</v>
      </c>
      <c r="H43" s="67">
        <f>SUM(H44)</f>
        <v>0</v>
      </c>
      <c r="I43" s="67">
        <f>SUM(I44)</f>
        <v>0</v>
      </c>
      <c r="J43" s="190"/>
      <c r="K43" s="175"/>
    </row>
    <row r="44" spans="1:11" ht="50.25" customHeight="1">
      <c r="A44" s="29">
        <v>20</v>
      </c>
      <c r="B44" s="11" t="s">
        <v>8</v>
      </c>
      <c r="C44" s="15" t="s">
        <v>240</v>
      </c>
      <c r="D44" s="16">
        <v>10873100</v>
      </c>
      <c r="E44" s="10">
        <v>10405010</v>
      </c>
      <c r="F44" s="10">
        <f t="shared" si="1"/>
        <v>468090</v>
      </c>
      <c r="G44" s="10">
        <v>468090</v>
      </c>
      <c r="H44" s="10"/>
      <c r="I44" s="10"/>
      <c r="J44" s="185" t="s">
        <v>472</v>
      </c>
      <c r="K44" s="167"/>
    </row>
    <row r="45" spans="1:11" s="102" customFormat="1" ht="16.5" customHeight="1">
      <c r="A45" s="34"/>
      <c r="B45" s="182" t="s">
        <v>465</v>
      </c>
      <c r="C45" s="183"/>
      <c r="D45" s="91">
        <f>SUM(D46)</f>
        <v>740000</v>
      </c>
      <c r="E45" s="91">
        <f>SUM(E46)</f>
        <v>0</v>
      </c>
      <c r="F45" s="10">
        <f t="shared" si="1"/>
        <v>740000</v>
      </c>
      <c r="G45" s="91">
        <f>SUM(G46)</f>
        <v>740000</v>
      </c>
      <c r="H45" s="91">
        <f>SUM(H46)</f>
        <v>0</v>
      </c>
      <c r="I45" s="91">
        <f>SUM(I46)</f>
        <v>0</v>
      </c>
      <c r="J45" s="190"/>
      <c r="K45" s="174"/>
    </row>
    <row r="46" spans="1:11" ht="25.5" customHeight="1">
      <c r="A46" s="29">
        <v>21</v>
      </c>
      <c r="B46" s="11" t="s">
        <v>461</v>
      </c>
      <c r="C46" s="15" t="s">
        <v>462</v>
      </c>
      <c r="D46" s="16">
        <v>740000</v>
      </c>
      <c r="E46" s="10"/>
      <c r="F46" s="10">
        <f t="shared" si="1"/>
        <v>740000</v>
      </c>
      <c r="G46" s="10">
        <v>740000</v>
      </c>
      <c r="H46" s="10"/>
      <c r="I46" s="10"/>
      <c r="J46" s="185" t="s">
        <v>472</v>
      </c>
      <c r="K46" s="167"/>
    </row>
    <row r="47" spans="1:11" ht="15" customHeight="1">
      <c r="A47" s="39"/>
      <c r="B47" s="18" t="s">
        <v>412</v>
      </c>
      <c r="C47" s="32"/>
      <c r="D47" s="33">
        <f>SUM(D48)</f>
        <v>500000</v>
      </c>
      <c r="E47" s="6">
        <f>SUM(E48)</f>
        <v>54600</v>
      </c>
      <c r="F47" s="6">
        <f t="shared" si="1"/>
        <v>250000</v>
      </c>
      <c r="G47" s="6">
        <f aca="true" t="shared" si="2" ref="G47:I48">SUM(G48)</f>
        <v>250000</v>
      </c>
      <c r="H47" s="6">
        <f t="shared" si="2"/>
        <v>0</v>
      </c>
      <c r="I47" s="6">
        <f t="shared" si="2"/>
        <v>0</v>
      </c>
      <c r="J47" s="189"/>
      <c r="K47" s="176"/>
    </row>
    <row r="48" spans="1:11" ht="15" customHeight="1">
      <c r="A48" s="29"/>
      <c r="B48" s="63" t="s">
        <v>411</v>
      </c>
      <c r="C48" s="74"/>
      <c r="D48" s="75">
        <f>SUM(D49)</f>
        <v>500000</v>
      </c>
      <c r="E48" s="65">
        <f>SUM(E49)</f>
        <v>54600</v>
      </c>
      <c r="F48" s="65">
        <f t="shared" si="1"/>
        <v>250000</v>
      </c>
      <c r="G48" s="65">
        <f t="shared" si="2"/>
        <v>250000</v>
      </c>
      <c r="H48" s="65">
        <f t="shared" si="2"/>
        <v>0</v>
      </c>
      <c r="I48" s="65">
        <f t="shared" si="2"/>
        <v>0</v>
      </c>
      <c r="J48" s="190"/>
      <c r="K48" s="175"/>
    </row>
    <row r="49" spans="1:11" ht="44.25" customHeight="1">
      <c r="A49" s="29">
        <v>22</v>
      </c>
      <c r="B49" s="11" t="s">
        <v>416</v>
      </c>
      <c r="C49" s="15" t="s">
        <v>448</v>
      </c>
      <c r="D49" s="16">
        <v>500000</v>
      </c>
      <c r="E49" s="17">
        <v>54600</v>
      </c>
      <c r="F49" s="17">
        <f t="shared" si="1"/>
        <v>250000</v>
      </c>
      <c r="G49" s="17">
        <v>250000</v>
      </c>
      <c r="H49" s="17"/>
      <c r="I49" s="17"/>
      <c r="J49" s="185" t="s">
        <v>472</v>
      </c>
      <c r="K49" s="167"/>
    </row>
    <row r="50" spans="1:11" ht="16.5" customHeight="1">
      <c r="A50" s="29"/>
      <c r="B50" s="18" t="s">
        <v>55</v>
      </c>
      <c r="C50" s="32"/>
      <c r="D50" s="33">
        <f>SUM(D51)</f>
        <v>125000</v>
      </c>
      <c r="E50" s="6">
        <f>SUM(E51)</f>
        <v>0</v>
      </c>
      <c r="F50" s="6">
        <f t="shared" si="1"/>
        <v>125000</v>
      </c>
      <c r="G50" s="6">
        <f aca="true" t="shared" si="3" ref="G50:I51">SUM(G51)</f>
        <v>125000</v>
      </c>
      <c r="H50" s="6">
        <f t="shared" si="3"/>
        <v>0</v>
      </c>
      <c r="I50" s="6">
        <f t="shared" si="3"/>
        <v>0</v>
      </c>
      <c r="J50" s="189"/>
      <c r="K50" s="167"/>
    </row>
    <row r="51" spans="1:11" ht="19.5" customHeight="1">
      <c r="A51" s="29"/>
      <c r="B51" s="63" t="s">
        <v>191</v>
      </c>
      <c r="C51" s="74"/>
      <c r="D51" s="75">
        <f>SUM(D52)</f>
        <v>125000</v>
      </c>
      <c r="E51" s="65">
        <f>SUM(E52)</f>
        <v>0</v>
      </c>
      <c r="F51" s="65">
        <f t="shared" si="1"/>
        <v>125000</v>
      </c>
      <c r="G51" s="65">
        <f t="shared" si="3"/>
        <v>125000</v>
      </c>
      <c r="H51" s="65">
        <f t="shared" si="3"/>
        <v>0</v>
      </c>
      <c r="I51" s="65">
        <f t="shared" si="3"/>
        <v>0</v>
      </c>
      <c r="J51" s="190"/>
      <c r="K51" s="167"/>
    </row>
    <row r="52" spans="1:11" ht="75" customHeight="1">
      <c r="A52" s="29">
        <v>23</v>
      </c>
      <c r="B52" s="11" t="s">
        <v>454</v>
      </c>
      <c r="C52" s="15" t="s">
        <v>193</v>
      </c>
      <c r="D52" s="16">
        <v>125000</v>
      </c>
      <c r="E52" s="17"/>
      <c r="F52" s="17">
        <f t="shared" si="1"/>
        <v>125000</v>
      </c>
      <c r="G52" s="17">
        <v>125000</v>
      </c>
      <c r="H52" s="17"/>
      <c r="I52" s="17"/>
      <c r="J52" s="185" t="s">
        <v>472</v>
      </c>
      <c r="K52" s="167"/>
    </row>
    <row r="53" spans="1:11" ht="18" customHeight="1">
      <c r="A53" s="39"/>
      <c r="B53" s="2" t="s">
        <v>56</v>
      </c>
      <c r="C53" s="3"/>
      <c r="D53" s="4">
        <f>SUM(D54,D57,D60,D62)</f>
        <v>6042315</v>
      </c>
      <c r="E53" s="4">
        <f>SUM(E54,E57,E60,E62)</f>
        <v>1554014</v>
      </c>
      <c r="F53" s="4">
        <f t="shared" si="1"/>
        <v>6448300</v>
      </c>
      <c r="G53" s="4">
        <f>SUM(G54,G57,G60,G62)</f>
        <v>4565100</v>
      </c>
      <c r="H53" s="4">
        <f>SUM(H54,H57,H60,H62)</f>
        <v>1883200</v>
      </c>
      <c r="I53" s="4">
        <f>SUM(I54,I57,I60,I62)</f>
        <v>0</v>
      </c>
      <c r="J53" s="189"/>
      <c r="K53" s="176"/>
    </row>
    <row r="54" spans="1:11" s="102" customFormat="1" ht="17.25" customHeight="1">
      <c r="A54" s="29"/>
      <c r="B54" s="63" t="s">
        <v>81</v>
      </c>
      <c r="C54" s="64"/>
      <c r="D54" s="67">
        <f>SUM(D55:D56)</f>
        <v>4454100</v>
      </c>
      <c r="E54" s="65">
        <f>SUM(E55:E56)</f>
        <v>1547300</v>
      </c>
      <c r="F54" s="65">
        <f t="shared" si="1"/>
        <v>2250100</v>
      </c>
      <c r="G54" s="65">
        <f>SUM(G55:G56)</f>
        <v>2250100</v>
      </c>
      <c r="H54" s="65">
        <f>SUM(H55:H56)</f>
        <v>0</v>
      </c>
      <c r="I54" s="65">
        <f>SUM(I55:I56)</f>
        <v>0</v>
      </c>
      <c r="J54" s="190"/>
      <c r="K54" s="174"/>
    </row>
    <row r="55" spans="1:11" ht="29.25" customHeight="1">
      <c r="A55" s="29">
        <v>24</v>
      </c>
      <c r="B55" s="11" t="s">
        <v>16</v>
      </c>
      <c r="C55" s="15" t="s">
        <v>150</v>
      </c>
      <c r="D55" s="91">
        <v>3790000</v>
      </c>
      <c r="E55" s="10">
        <v>1533300</v>
      </c>
      <c r="F55" s="10">
        <f t="shared" si="1"/>
        <v>1600000</v>
      </c>
      <c r="G55" s="10">
        <v>1600000</v>
      </c>
      <c r="H55" s="10"/>
      <c r="I55" s="10"/>
      <c r="J55" s="185" t="s">
        <v>472</v>
      </c>
      <c r="K55" s="167"/>
    </row>
    <row r="56" spans="1:11" ht="28.5" customHeight="1">
      <c r="A56" s="29">
        <v>25</v>
      </c>
      <c r="B56" s="11" t="s">
        <v>106</v>
      </c>
      <c r="C56" s="15" t="s">
        <v>151</v>
      </c>
      <c r="D56" s="16">
        <v>664100</v>
      </c>
      <c r="E56" s="10">
        <v>14000</v>
      </c>
      <c r="F56" s="10">
        <f t="shared" si="1"/>
        <v>650100</v>
      </c>
      <c r="G56" s="10">
        <v>650100</v>
      </c>
      <c r="H56" s="10"/>
      <c r="I56" s="10"/>
      <c r="J56" s="185" t="s">
        <v>472</v>
      </c>
      <c r="K56" s="167"/>
    </row>
    <row r="57" spans="1:11" s="101" customFormat="1" ht="15.75" customHeight="1">
      <c r="A57" s="29"/>
      <c r="B57" s="63" t="s">
        <v>80</v>
      </c>
      <c r="C57" s="74"/>
      <c r="D57" s="75">
        <f>SUM(D58:D59)</f>
        <v>1038215</v>
      </c>
      <c r="E57" s="75">
        <f>SUM(E58:E59)</f>
        <v>6714</v>
      </c>
      <c r="F57" s="75">
        <f t="shared" si="1"/>
        <v>2148200</v>
      </c>
      <c r="G57" s="75">
        <f>SUM(G58:G59)</f>
        <v>265000</v>
      </c>
      <c r="H57" s="75">
        <f>SUM(H58:H59)</f>
        <v>1883200</v>
      </c>
      <c r="I57" s="75">
        <f>SUM(I58:I59)</f>
        <v>0</v>
      </c>
      <c r="J57" s="190"/>
      <c r="K57" s="175"/>
    </row>
    <row r="58" spans="1:11" ht="27" customHeight="1">
      <c r="A58" s="29">
        <v>26</v>
      </c>
      <c r="B58" s="11" t="s">
        <v>4</v>
      </c>
      <c r="C58" s="15" t="s">
        <v>5</v>
      </c>
      <c r="D58" s="16">
        <v>1038215</v>
      </c>
      <c r="E58" s="10">
        <v>6714</v>
      </c>
      <c r="F58" s="10">
        <f t="shared" si="1"/>
        <v>265000</v>
      </c>
      <c r="G58" s="10">
        <v>265000</v>
      </c>
      <c r="H58" s="10"/>
      <c r="I58" s="10"/>
      <c r="J58" s="185" t="s">
        <v>472</v>
      </c>
      <c r="K58" s="167"/>
    </row>
    <row r="59" spans="1:11" ht="45.75" customHeight="1">
      <c r="A59" s="29">
        <v>27</v>
      </c>
      <c r="B59" s="11" t="s">
        <v>458</v>
      </c>
      <c r="C59" s="15"/>
      <c r="D59" s="16"/>
      <c r="E59" s="10"/>
      <c r="F59" s="10">
        <f t="shared" si="1"/>
        <v>1883200</v>
      </c>
      <c r="G59" s="10"/>
      <c r="H59" s="10">
        <v>1883200</v>
      </c>
      <c r="I59" s="10"/>
      <c r="J59" s="185" t="s">
        <v>478</v>
      </c>
      <c r="K59" s="167"/>
    </row>
    <row r="60" spans="1:11" ht="17.25" customHeight="1">
      <c r="A60" s="29"/>
      <c r="B60" s="63" t="s">
        <v>59</v>
      </c>
      <c r="C60" s="64"/>
      <c r="D60" s="67">
        <f>SUM(D61:D61)</f>
        <v>360000</v>
      </c>
      <c r="E60" s="67">
        <f>SUM(E61:E61)</f>
        <v>0</v>
      </c>
      <c r="F60" s="67">
        <f t="shared" si="1"/>
        <v>360000</v>
      </c>
      <c r="G60" s="67">
        <f>SUM(G61:G61)</f>
        <v>360000</v>
      </c>
      <c r="H60" s="67">
        <f>SUM(H61:H61)</f>
        <v>0</v>
      </c>
      <c r="I60" s="67">
        <f>SUM(I61:I61)</f>
        <v>0</v>
      </c>
      <c r="J60" s="190"/>
      <c r="K60" s="174"/>
    </row>
    <row r="61" spans="1:11" s="100" customFormat="1" ht="76.5" customHeight="1">
      <c r="A61" s="29">
        <v>28</v>
      </c>
      <c r="B61" s="11" t="s">
        <v>463</v>
      </c>
      <c r="C61" s="15" t="s">
        <v>195</v>
      </c>
      <c r="D61" s="16">
        <v>360000</v>
      </c>
      <c r="E61" s="10"/>
      <c r="F61" s="10">
        <f t="shared" si="1"/>
        <v>360000</v>
      </c>
      <c r="G61" s="10">
        <v>360000</v>
      </c>
      <c r="H61" s="10"/>
      <c r="I61" s="10"/>
      <c r="J61" s="185" t="s">
        <v>472</v>
      </c>
      <c r="K61" s="167"/>
    </row>
    <row r="62" spans="1:11" s="101" customFormat="1" ht="16.5" customHeight="1">
      <c r="A62" s="29"/>
      <c r="B62" s="63" t="s">
        <v>60</v>
      </c>
      <c r="C62" s="74"/>
      <c r="D62" s="75">
        <f>SUM(D63:D67)</f>
        <v>190000</v>
      </c>
      <c r="E62" s="67">
        <f>SUM(E63:E67)</f>
        <v>0</v>
      </c>
      <c r="F62" s="67">
        <f t="shared" si="1"/>
        <v>1690000</v>
      </c>
      <c r="G62" s="67">
        <f>SUM(G63:G67)</f>
        <v>1690000</v>
      </c>
      <c r="H62" s="67">
        <f>SUM(H63:H67)</f>
        <v>0</v>
      </c>
      <c r="I62" s="67">
        <f>SUM(I63:I67)</f>
        <v>0</v>
      </c>
      <c r="J62" s="190"/>
      <c r="K62" s="175"/>
    </row>
    <row r="63" spans="1:11" s="101" customFormat="1" ht="105.75" customHeight="1">
      <c r="A63" s="29">
        <v>29</v>
      </c>
      <c r="B63" s="11" t="s">
        <v>453</v>
      </c>
      <c r="C63" s="15" t="s">
        <v>470</v>
      </c>
      <c r="D63" s="16"/>
      <c r="E63" s="10"/>
      <c r="F63" s="10">
        <f t="shared" si="1"/>
        <v>800000</v>
      </c>
      <c r="G63" s="10">
        <v>800000</v>
      </c>
      <c r="H63" s="10"/>
      <c r="I63" s="10"/>
      <c r="J63" s="185" t="s">
        <v>472</v>
      </c>
      <c r="K63" s="167"/>
    </row>
    <row r="64" spans="1:11" s="101" customFormat="1" ht="66.75" customHeight="1">
      <c r="A64" s="29">
        <v>30</v>
      </c>
      <c r="B64" s="11" t="s">
        <v>418</v>
      </c>
      <c r="C64" s="15" t="s">
        <v>85</v>
      </c>
      <c r="D64" s="16"/>
      <c r="E64" s="10"/>
      <c r="F64" s="10">
        <f t="shared" si="1"/>
        <v>700000</v>
      </c>
      <c r="G64" s="10">
        <v>700000</v>
      </c>
      <c r="H64" s="10"/>
      <c r="I64" s="10"/>
      <c r="J64" s="185" t="s">
        <v>472</v>
      </c>
      <c r="K64" s="167"/>
    </row>
    <row r="65" spans="1:11" s="101" customFormat="1" ht="28.5" customHeight="1">
      <c r="A65" s="29">
        <v>31</v>
      </c>
      <c r="B65" s="11" t="s">
        <v>421</v>
      </c>
      <c r="C65" s="15" t="s">
        <v>422</v>
      </c>
      <c r="D65" s="16">
        <v>50000</v>
      </c>
      <c r="E65" s="10"/>
      <c r="F65" s="10">
        <f t="shared" si="1"/>
        <v>50000</v>
      </c>
      <c r="G65" s="10">
        <v>50000</v>
      </c>
      <c r="H65" s="10"/>
      <c r="I65" s="10"/>
      <c r="J65" s="185" t="s">
        <v>472</v>
      </c>
      <c r="K65" s="167"/>
    </row>
    <row r="66" spans="1:11" s="101" customFormat="1" ht="45" customHeight="1">
      <c r="A66" s="29">
        <v>32</v>
      </c>
      <c r="B66" s="11" t="s">
        <v>423</v>
      </c>
      <c r="C66" s="15" t="s">
        <v>449</v>
      </c>
      <c r="D66" s="10">
        <v>65000</v>
      </c>
      <c r="E66" s="10"/>
      <c r="F66" s="10">
        <f t="shared" si="1"/>
        <v>65000</v>
      </c>
      <c r="G66" s="10">
        <v>65000</v>
      </c>
      <c r="H66" s="10"/>
      <c r="I66" s="10"/>
      <c r="J66" s="185" t="s">
        <v>472</v>
      </c>
      <c r="K66" s="167"/>
    </row>
    <row r="67" spans="1:11" s="101" customFormat="1" ht="71.25" customHeight="1">
      <c r="A67" s="29">
        <v>33</v>
      </c>
      <c r="B67" s="11" t="s">
        <v>441</v>
      </c>
      <c r="C67" s="15" t="s">
        <v>419</v>
      </c>
      <c r="D67" s="16">
        <v>75000</v>
      </c>
      <c r="E67" s="17"/>
      <c r="F67" s="17">
        <f t="shared" si="1"/>
        <v>75000</v>
      </c>
      <c r="G67" s="17">
        <v>75000</v>
      </c>
      <c r="H67" s="17"/>
      <c r="I67" s="17"/>
      <c r="J67" s="185" t="s">
        <v>472</v>
      </c>
      <c r="K67" s="167"/>
    </row>
    <row r="68" spans="1:11" s="100" customFormat="1" ht="15" customHeight="1">
      <c r="A68" s="39"/>
      <c r="B68" s="2" t="s">
        <v>70</v>
      </c>
      <c r="C68" s="3"/>
      <c r="D68" s="4">
        <f>SUM(D69)</f>
        <v>300000</v>
      </c>
      <c r="E68" s="5">
        <f>SUM(E69)</f>
        <v>0</v>
      </c>
      <c r="F68" s="5">
        <f t="shared" si="1"/>
        <v>300000</v>
      </c>
      <c r="G68" s="5">
        <f>SUM(G69)</f>
        <v>300000</v>
      </c>
      <c r="H68" s="5">
        <f>SUM(H69)</f>
        <v>0</v>
      </c>
      <c r="I68" s="5">
        <f>SUM(I69)</f>
        <v>0</v>
      </c>
      <c r="J68" s="189"/>
      <c r="K68" s="176"/>
    </row>
    <row r="69" spans="1:11" s="101" customFormat="1" ht="16.5" customHeight="1">
      <c r="A69" s="29"/>
      <c r="B69" s="63" t="s">
        <v>71</v>
      </c>
      <c r="C69" s="64"/>
      <c r="D69" s="93">
        <f>SUM(D70:D70)</f>
        <v>300000</v>
      </c>
      <c r="E69" s="65">
        <f>SUM(E70:E70)</f>
        <v>0</v>
      </c>
      <c r="F69" s="65">
        <f t="shared" si="1"/>
        <v>300000</v>
      </c>
      <c r="G69" s="65">
        <f>SUM(G70:G70)</f>
        <v>300000</v>
      </c>
      <c r="H69" s="65">
        <f>SUM(H70:H70)</f>
        <v>0</v>
      </c>
      <c r="I69" s="65">
        <f>SUM(I70:I70)</f>
        <v>0</v>
      </c>
      <c r="J69" s="190"/>
      <c r="K69" s="175"/>
    </row>
    <row r="70" spans="1:11" s="100" customFormat="1" ht="78.75" customHeight="1">
      <c r="A70" s="29">
        <v>34</v>
      </c>
      <c r="B70" s="11" t="s">
        <v>450</v>
      </c>
      <c r="C70" s="23" t="s">
        <v>451</v>
      </c>
      <c r="D70" s="9">
        <v>300000</v>
      </c>
      <c r="E70" s="9"/>
      <c r="F70" s="9">
        <f t="shared" si="1"/>
        <v>300000</v>
      </c>
      <c r="G70" s="9">
        <v>300000</v>
      </c>
      <c r="H70" s="9"/>
      <c r="I70" s="9"/>
      <c r="J70" s="185" t="s">
        <v>481</v>
      </c>
      <c r="K70" s="167"/>
    </row>
    <row r="71" ht="4.5" customHeight="1"/>
    <row r="72" ht="2.25" customHeight="1"/>
    <row r="73" ht="3" customHeight="1" hidden="1"/>
    <row r="74" ht="4.5" customHeight="1" hidden="1"/>
  </sheetData>
  <mergeCells count="14">
    <mergeCell ref="E3:E7"/>
    <mergeCell ref="B3:B7"/>
    <mergeCell ref="A3:A7"/>
    <mergeCell ref="D3:D7"/>
    <mergeCell ref="C3:C7"/>
    <mergeCell ref="J3:J7"/>
    <mergeCell ref="K3:K7"/>
    <mergeCell ref="F3:I3"/>
    <mergeCell ref="F4:F7"/>
    <mergeCell ref="G4:I4"/>
    <mergeCell ref="G5:H5"/>
    <mergeCell ref="G6:G7"/>
    <mergeCell ref="H6:H7"/>
    <mergeCell ref="I5:I7"/>
  </mergeCells>
  <printOptions horizontalCentered="1"/>
  <pageMargins left="0" right="0" top="0.3937007874015748" bottom="0" header="0.31496062992125984" footer="0.11811023622047245"/>
  <pageSetup horizontalDpi="300" verticalDpi="300" orientation="landscape" paperSize="9" r:id="rId2"/>
  <rowBreaks count="4" manualBreakCount="4">
    <brk id="15" max="255" man="1"/>
    <brk id="24" max="255" man="1"/>
    <brk id="41" max="255" man="1"/>
    <brk id="56" max="255" man="1"/>
  </rowBreaks>
  <colBreaks count="1" manualBreakCount="1">
    <brk id="255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70"/>
  <sheetViews>
    <sheetView zoomScale="75" zoomScaleNormal="75" workbookViewId="0" topLeftCell="A67">
      <selection activeCell="C67" sqref="C67"/>
    </sheetView>
  </sheetViews>
  <sheetFormatPr defaultColWidth="9.00390625" defaultRowHeight="12.75"/>
  <cols>
    <col min="1" max="1" width="4.25390625" style="143" customWidth="1"/>
    <col min="2" max="2" width="31.25390625" style="97" customWidth="1"/>
    <col min="3" max="3" width="24.875" style="97" customWidth="1"/>
    <col min="4" max="4" width="12.75390625" style="97" customWidth="1"/>
    <col min="5" max="5" width="12.25390625" style="97" customWidth="1"/>
    <col min="6" max="7" width="12.375" style="97" customWidth="1"/>
    <col min="8" max="8" width="11.125" style="97" customWidth="1"/>
    <col min="9" max="9" width="13.25390625" style="97" customWidth="1"/>
    <col min="10" max="10" width="10.125" style="97" customWidth="1"/>
    <col min="11" max="11" width="0.2421875" style="97" hidden="1" customWidth="1"/>
    <col min="12" max="255" width="0" style="97" hidden="1" customWidth="1"/>
    <col min="256" max="16384" width="16.625" style="97" customWidth="1"/>
  </cols>
  <sheetData>
    <row r="1" spans="1:11" ht="98.25" customHeight="1">
      <c r="A1" s="136"/>
      <c r="B1" s="40"/>
      <c r="C1" s="13"/>
      <c r="D1" s="41"/>
      <c r="E1" s="42"/>
      <c r="F1" s="42"/>
      <c r="G1" s="42"/>
      <c r="H1" s="42"/>
      <c r="I1" s="42"/>
      <c r="J1" s="42"/>
      <c r="K1" s="43"/>
    </row>
    <row r="2" spans="1:11" ht="32.25" customHeight="1">
      <c r="A2" s="136"/>
      <c r="B2" s="40"/>
      <c r="C2" s="13"/>
      <c r="D2" s="41"/>
      <c r="E2" s="42"/>
      <c r="F2" s="42"/>
      <c r="G2" s="42"/>
      <c r="H2" s="42"/>
      <c r="I2" s="42"/>
      <c r="J2" s="42"/>
      <c r="K2" s="43"/>
    </row>
    <row r="3" spans="1:11" ht="20.25" customHeight="1">
      <c r="A3" s="214"/>
      <c r="B3" s="211" t="s">
        <v>46</v>
      </c>
      <c r="C3" s="204" t="s">
        <v>0</v>
      </c>
      <c r="D3" s="217" t="s">
        <v>48</v>
      </c>
      <c r="E3" s="204" t="s">
        <v>100</v>
      </c>
      <c r="F3" s="201" t="s">
        <v>428</v>
      </c>
      <c r="G3" s="202"/>
      <c r="H3" s="202"/>
      <c r="I3" s="203"/>
      <c r="J3" s="199" t="s">
        <v>435</v>
      </c>
      <c r="K3" s="200"/>
    </row>
    <row r="4" spans="1:11" ht="15" customHeight="1">
      <c r="A4" s="215"/>
      <c r="B4" s="212"/>
      <c r="C4" s="209"/>
      <c r="D4" s="218"/>
      <c r="E4" s="209"/>
      <c r="F4" s="204" t="s">
        <v>429</v>
      </c>
      <c r="G4" s="206" t="s">
        <v>430</v>
      </c>
      <c r="H4" s="207"/>
      <c r="I4" s="208"/>
      <c r="J4" s="199"/>
      <c r="K4" s="200"/>
    </row>
    <row r="5" spans="1:11" ht="15.75" customHeight="1">
      <c r="A5" s="215"/>
      <c r="B5" s="212"/>
      <c r="C5" s="209"/>
      <c r="D5" s="218"/>
      <c r="E5" s="209"/>
      <c r="F5" s="205"/>
      <c r="G5" s="206" t="s">
        <v>431</v>
      </c>
      <c r="H5" s="208"/>
      <c r="I5" s="204" t="s">
        <v>434</v>
      </c>
      <c r="J5" s="199"/>
      <c r="K5" s="200"/>
    </row>
    <row r="6" spans="1:11" ht="18.75" customHeight="1">
      <c r="A6" s="215"/>
      <c r="B6" s="212"/>
      <c r="C6" s="209"/>
      <c r="D6" s="218"/>
      <c r="E6" s="209"/>
      <c r="F6" s="205"/>
      <c r="G6" s="204" t="s">
        <v>432</v>
      </c>
      <c r="H6" s="204" t="s">
        <v>433</v>
      </c>
      <c r="I6" s="205"/>
      <c r="J6" s="199"/>
      <c r="K6" s="200"/>
    </row>
    <row r="7" spans="1:11" ht="10.5" customHeight="1">
      <c r="A7" s="216"/>
      <c r="B7" s="213"/>
      <c r="C7" s="210"/>
      <c r="D7" s="219"/>
      <c r="E7" s="210"/>
      <c r="F7" s="198"/>
      <c r="G7" s="198"/>
      <c r="H7" s="198"/>
      <c r="I7" s="198"/>
      <c r="J7" s="199"/>
      <c r="K7" s="200"/>
    </row>
    <row r="8" spans="1:11" ht="12" customHeight="1">
      <c r="A8" s="118">
        <v>1</v>
      </c>
      <c r="B8" s="27">
        <v>2</v>
      </c>
      <c r="C8" s="25">
        <v>3</v>
      </c>
      <c r="D8" s="26">
        <v>4</v>
      </c>
      <c r="E8" s="27">
        <v>5</v>
      </c>
      <c r="F8" s="27">
        <v>6</v>
      </c>
      <c r="G8" s="27">
        <v>7</v>
      </c>
      <c r="H8" s="27">
        <v>8</v>
      </c>
      <c r="I8" s="27">
        <v>9</v>
      </c>
      <c r="J8" s="38">
        <v>10</v>
      </c>
      <c r="K8" s="168"/>
    </row>
    <row r="9" spans="1:11" s="98" customFormat="1" ht="18" customHeight="1">
      <c r="A9" s="137"/>
      <c r="B9" s="44" t="s">
        <v>1</v>
      </c>
      <c r="C9" s="45"/>
      <c r="D9" s="46">
        <f>SUM(D10,D16,D25,D30,D37,D42,D47,D50,D53,D68)</f>
        <v>73770760</v>
      </c>
      <c r="E9" s="46">
        <f>SUM(E10,E16,E25,E30,E37,E42,E47,E50,E53,E68)</f>
        <v>23092401</v>
      </c>
      <c r="F9" s="46">
        <f aca="true" t="shared" si="0" ref="F9:F42">SUM(G9:I9)</f>
        <v>19518967</v>
      </c>
      <c r="G9" s="46">
        <f>SUM(G10,G16,G25,G30,G37,G42,G47,G50,G53,G68)</f>
        <v>14354339</v>
      </c>
      <c r="H9" s="46">
        <f>SUM(H10,H16,H25,H30,H37,H42,H47,H50,H53,H68)</f>
        <v>2433200</v>
      </c>
      <c r="I9" s="46">
        <f>SUM(I10,I16,I25,I30,I37,I42,I47,I50,I53,I68)</f>
        <v>2731428</v>
      </c>
      <c r="J9" s="47"/>
      <c r="K9" s="169"/>
    </row>
    <row r="10" spans="1:11" s="98" customFormat="1" ht="15.75" customHeight="1">
      <c r="A10" s="138"/>
      <c r="B10" s="54" t="s">
        <v>78</v>
      </c>
      <c r="C10" s="55"/>
      <c r="D10" s="56">
        <f>SUM(D11)</f>
        <v>5950000</v>
      </c>
      <c r="E10" s="56">
        <f>SUM(E11)</f>
        <v>110350</v>
      </c>
      <c r="F10" s="56">
        <f t="shared" si="0"/>
        <v>2784000</v>
      </c>
      <c r="G10" s="56">
        <f>SUM(G11)</f>
        <v>2784000</v>
      </c>
      <c r="H10" s="56">
        <f>SUM(H11)</f>
        <v>0</v>
      </c>
      <c r="I10" s="56">
        <f>SUM(I11)</f>
        <v>0</v>
      </c>
      <c r="J10" s="57"/>
      <c r="K10" s="170"/>
    </row>
    <row r="11" spans="1:11" s="99" customFormat="1" ht="16.5" customHeight="1">
      <c r="A11" s="137"/>
      <c r="B11" s="77" t="s">
        <v>82</v>
      </c>
      <c r="C11" s="78"/>
      <c r="D11" s="79">
        <f>SUM(D12:D15)</f>
        <v>5950000</v>
      </c>
      <c r="E11" s="79">
        <f>SUM(E12:E15)</f>
        <v>110350</v>
      </c>
      <c r="F11" s="79">
        <f t="shared" si="0"/>
        <v>2784000</v>
      </c>
      <c r="G11" s="79">
        <f>SUM(G12:G15)</f>
        <v>2784000</v>
      </c>
      <c r="H11" s="79">
        <f>SUM(H12:H15)</f>
        <v>0</v>
      </c>
      <c r="I11" s="79">
        <f>SUM(I12:I15)</f>
        <v>0</v>
      </c>
      <c r="J11" s="80"/>
      <c r="K11" s="171"/>
    </row>
    <row r="12" spans="1:11" s="100" customFormat="1" ht="66.75" customHeight="1">
      <c r="A12" s="137">
        <v>1</v>
      </c>
      <c r="B12" s="59" t="s">
        <v>443</v>
      </c>
      <c r="C12" s="60" t="s">
        <v>444</v>
      </c>
      <c r="D12" s="61"/>
      <c r="E12" s="61"/>
      <c r="F12" s="61">
        <f t="shared" si="0"/>
        <v>120000</v>
      </c>
      <c r="G12" s="61">
        <v>120000</v>
      </c>
      <c r="H12" s="61"/>
      <c r="I12" s="61"/>
      <c r="J12" s="62" t="s">
        <v>35</v>
      </c>
      <c r="K12" s="172"/>
    </row>
    <row r="13" spans="1:11" s="98" customFormat="1" ht="80.25" customHeight="1">
      <c r="A13" s="137">
        <v>2</v>
      </c>
      <c r="B13" s="7" t="s">
        <v>119</v>
      </c>
      <c r="C13" s="94" t="s">
        <v>243</v>
      </c>
      <c r="D13" s="14">
        <v>5500000</v>
      </c>
      <c r="E13" s="17">
        <v>110350</v>
      </c>
      <c r="F13" s="17">
        <f t="shared" si="0"/>
        <v>2214000</v>
      </c>
      <c r="G13" s="17">
        <v>2214000</v>
      </c>
      <c r="H13" s="17"/>
      <c r="I13" s="17"/>
      <c r="J13" s="30" t="s">
        <v>32</v>
      </c>
      <c r="K13" s="167"/>
    </row>
    <row r="14" spans="1:11" s="98" customFormat="1" ht="65.25" customHeight="1">
      <c r="A14" s="137">
        <v>3</v>
      </c>
      <c r="B14" s="7" t="s">
        <v>469</v>
      </c>
      <c r="C14" s="94" t="s">
        <v>468</v>
      </c>
      <c r="D14" s="14">
        <v>250000</v>
      </c>
      <c r="E14" s="17"/>
      <c r="F14" s="17">
        <f t="shared" si="0"/>
        <v>250000</v>
      </c>
      <c r="G14" s="17">
        <v>250000</v>
      </c>
      <c r="H14" s="17"/>
      <c r="I14" s="17"/>
      <c r="J14" s="30">
        <v>2002</v>
      </c>
      <c r="K14" s="167"/>
    </row>
    <row r="15" spans="1:11" s="98" customFormat="1" ht="42" customHeight="1">
      <c r="A15" s="137">
        <v>4</v>
      </c>
      <c r="B15" s="7" t="s">
        <v>206</v>
      </c>
      <c r="C15" s="94" t="s">
        <v>207</v>
      </c>
      <c r="D15" s="14">
        <v>200000</v>
      </c>
      <c r="E15" s="17"/>
      <c r="F15" s="17">
        <f t="shared" si="0"/>
        <v>200000</v>
      </c>
      <c r="G15" s="17">
        <v>200000</v>
      </c>
      <c r="H15" s="17"/>
      <c r="I15" s="17"/>
      <c r="J15" s="30">
        <v>2002</v>
      </c>
      <c r="K15" s="167"/>
    </row>
    <row r="16" spans="1:11" s="98" customFormat="1" ht="17.25" customHeight="1">
      <c r="A16" s="39"/>
      <c r="B16" s="18" t="s">
        <v>49</v>
      </c>
      <c r="C16" s="19"/>
      <c r="D16" s="20">
        <f>SUM(D20,D17)</f>
        <v>48095055</v>
      </c>
      <c r="E16" s="21">
        <f>SUM(E20,E17)</f>
        <v>10853427</v>
      </c>
      <c r="F16" s="21">
        <f t="shared" si="0"/>
        <v>6766577</v>
      </c>
      <c r="G16" s="21">
        <f>SUM(G20,G17)</f>
        <v>4185149</v>
      </c>
      <c r="H16" s="21">
        <f>SUM(H20,H17)</f>
        <v>0</v>
      </c>
      <c r="I16" s="21">
        <f>SUM(I20,I17)</f>
        <v>2581428</v>
      </c>
      <c r="J16" s="28"/>
      <c r="K16" s="173"/>
    </row>
    <row r="17" spans="1:11" s="101" customFormat="1" ht="18" customHeight="1">
      <c r="A17" s="48"/>
      <c r="B17" s="63" t="s">
        <v>73</v>
      </c>
      <c r="C17" s="64"/>
      <c r="D17" s="37">
        <f>SUM(D18:D19)</f>
        <v>27307055</v>
      </c>
      <c r="E17" s="37">
        <f>SUM(E18:E19)</f>
        <v>6016627</v>
      </c>
      <c r="F17" s="37">
        <f t="shared" si="0"/>
        <v>2581428</v>
      </c>
      <c r="G17" s="37">
        <f>SUM(G18:G19)</f>
        <v>0</v>
      </c>
      <c r="H17" s="37">
        <f>SUM(H18:H19)</f>
        <v>0</v>
      </c>
      <c r="I17" s="37">
        <f>SUM(I18:I19)</f>
        <v>2581428</v>
      </c>
      <c r="J17" s="66"/>
      <c r="K17" s="174"/>
    </row>
    <row r="18" spans="1:11" s="98" customFormat="1" ht="92.25" customHeight="1">
      <c r="A18" s="48">
        <v>5</v>
      </c>
      <c r="B18" s="9" t="s">
        <v>439</v>
      </c>
      <c r="C18" s="15" t="s">
        <v>445</v>
      </c>
      <c r="D18" s="12">
        <v>25707055</v>
      </c>
      <c r="E18" s="10">
        <v>5716627</v>
      </c>
      <c r="F18" s="10">
        <f t="shared" si="0"/>
        <v>2081428</v>
      </c>
      <c r="G18" s="10"/>
      <c r="H18" s="10"/>
      <c r="I18" s="10">
        <v>2081428</v>
      </c>
      <c r="J18" s="30" t="s">
        <v>442</v>
      </c>
      <c r="K18" s="167"/>
    </row>
    <row r="19" spans="1:11" s="98" customFormat="1" ht="59.25" customHeight="1">
      <c r="A19" s="48">
        <v>6</v>
      </c>
      <c r="B19" s="11" t="s">
        <v>466</v>
      </c>
      <c r="C19" s="15" t="s">
        <v>467</v>
      </c>
      <c r="D19" s="16">
        <v>1600000</v>
      </c>
      <c r="E19" s="17">
        <v>300000</v>
      </c>
      <c r="F19" s="17">
        <f>SUM(G19:I19)</f>
        <v>500000</v>
      </c>
      <c r="G19" s="17"/>
      <c r="H19" s="17"/>
      <c r="I19" s="17">
        <v>500000</v>
      </c>
      <c r="J19" s="30" t="s">
        <v>32</v>
      </c>
      <c r="K19" s="167"/>
    </row>
    <row r="20" spans="1:11" s="101" customFormat="1" ht="18.75" customHeight="1">
      <c r="A20" s="29"/>
      <c r="B20" s="63" t="s">
        <v>72</v>
      </c>
      <c r="C20" s="64"/>
      <c r="D20" s="67">
        <f>SUM(D21:D24)</f>
        <v>20788000</v>
      </c>
      <c r="E20" s="37">
        <f>SUM(E21:E24)</f>
        <v>4836800</v>
      </c>
      <c r="F20" s="37">
        <f t="shared" si="0"/>
        <v>4185149</v>
      </c>
      <c r="G20" s="37">
        <f>SUM(G21:G24)</f>
        <v>4185149</v>
      </c>
      <c r="H20" s="37"/>
      <c r="I20" s="37"/>
      <c r="J20" s="68"/>
      <c r="K20" s="175"/>
    </row>
    <row r="21" spans="1:11" s="100" customFormat="1" ht="42" customHeight="1">
      <c r="A21" s="29">
        <v>7</v>
      </c>
      <c r="B21" s="11" t="s">
        <v>10</v>
      </c>
      <c r="C21" s="15" t="s">
        <v>153</v>
      </c>
      <c r="D21" s="16">
        <v>18800000</v>
      </c>
      <c r="E21" s="17">
        <v>4836800</v>
      </c>
      <c r="F21" s="17">
        <f t="shared" si="0"/>
        <v>2850000</v>
      </c>
      <c r="G21" s="17">
        <v>2850000</v>
      </c>
      <c r="H21" s="17"/>
      <c r="I21" s="17"/>
      <c r="J21" s="30" t="s">
        <v>126</v>
      </c>
      <c r="K21" s="167"/>
    </row>
    <row r="22" spans="1:11" s="100" customFormat="1" ht="58.5" customHeight="1">
      <c r="A22" s="29">
        <v>8</v>
      </c>
      <c r="B22" s="11" t="s">
        <v>403</v>
      </c>
      <c r="C22" s="15"/>
      <c r="D22" s="16"/>
      <c r="E22" s="17"/>
      <c r="F22" s="17">
        <f t="shared" si="0"/>
        <v>347149</v>
      </c>
      <c r="G22" s="17">
        <v>347149</v>
      </c>
      <c r="H22" s="17"/>
      <c r="I22" s="17"/>
      <c r="J22" s="30" t="s">
        <v>35</v>
      </c>
      <c r="K22" s="167"/>
    </row>
    <row r="23" spans="1:11" s="100" customFormat="1" ht="42.75" customHeight="1">
      <c r="A23" s="29">
        <v>9</v>
      </c>
      <c r="B23" s="11" t="s">
        <v>464</v>
      </c>
      <c r="C23" s="15"/>
      <c r="D23" s="16">
        <v>1500000</v>
      </c>
      <c r="E23" s="17"/>
      <c r="F23" s="17">
        <f t="shared" si="0"/>
        <v>500000</v>
      </c>
      <c r="G23" s="17">
        <v>500000</v>
      </c>
      <c r="H23" s="17"/>
      <c r="I23" s="17"/>
      <c r="J23" s="30" t="s">
        <v>124</v>
      </c>
      <c r="K23" s="167"/>
    </row>
    <row r="24" spans="1:11" s="100" customFormat="1" ht="58.5" customHeight="1">
      <c r="A24" s="29">
        <v>10</v>
      </c>
      <c r="B24" s="7" t="s">
        <v>440</v>
      </c>
      <c r="C24" s="94" t="s">
        <v>446</v>
      </c>
      <c r="D24" s="14">
        <v>488000</v>
      </c>
      <c r="E24" s="17"/>
      <c r="F24" s="17">
        <f t="shared" si="0"/>
        <v>488000</v>
      </c>
      <c r="G24" s="17">
        <v>488000</v>
      </c>
      <c r="H24" s="17"/>
      <c r="I24" s="17"/>
      <c r="J24" s="30">
        <v>2002</v>
      </c>
      <c r="K24" s="167"/>
    </row>
    <row r="25" spans="1:11" ht="15" customHeight="1">
      <c r="A25" s="39"/>
      <c r="B25" s="2" t="s">
        <v>50</v>
      </c>
      <c r="C25" s="3"/>
      <c r="D25" s="4">
        <f>SUM(D26,D28)</f>
        <v>0</v>
      </c>
      <c r="E25" s="5">
        <f>SUM(E26,E28)</f>
        <v>0</v>
      </c>
      <c r="F25" s="5">
        <f t="shared" si="0"/>
        <v>950000</v>
      </c>
      <c r="G25" s="5">
        <f>SUM(G26,G28)</f>
        <v>400000</v>
      </c>
      <c r="H25" s="5">
        <f>SUM(H26,H28)</f>
        <v>550000</v>
      </c>
      <c r="I25" s="5">
        <f>SUM(I26,I28)</f>
        <v>0</v>
      </c>
      <c r="J25" s="90"/>
      <c r="K25" s="176"/>
    </row>
    <row r="26" spans="1:11" s="102" customFormat="1" ht="14.25" customHeight="1">
      <c r="A26" s="29"/>
      <c r="B26" s="63" t="s">
        <v>61</v>
      </c>
      <c r="C26" s="64"/>
      <c r="D26" s="67">
        <f>SUM(D27:D27)</f>
        <v>0</v>
      </c>
      <c r="E26" s="37">
        <f>SUM(E27:E27)</f>
        <v>0</v>
      </c>
      <c r="F26" s="37">
        <f t="shared" si="0"/>
        <v>400000</v>
      </c>
      <c r="G26" s="37">
        <f>SUM(G27:G27)</f>
        <v>400000</v>
      </c>
      <c r="H26" s="37">
        <f>SUM(H27:H27)</f>
        <v>0</v>
      </c>
      <c r="I26" s="37">
        <f>SUM(I27:I27)</f>
        <v>0</v>
      </c>
      <c r="J26" s="66"/>
      <c r="K26" s="174"/>
    </row>
    <row r="27" spans="1:11" ht="51.75" customHeight="1">
      <c r="A27" s="29">
        <v>11</v>
      </c>
      <c r="B27" s="11" t="s">
        <v>6</v>
      </c>
      <c r="C27" s="23"/>
      <c r="D27" s="10"/>
      <c r="E27" s="17"/>
      <c r="F27" s="17">
        <f t="shared" si="0"/>
        <v>400000</v>
      </c>
      <c r="G27" s="17">
        <v>400000</v>
      </c>
      <c r="H27" s="17"/>
      <c r="I27" s="17"/>
      <c r="J27" s="30" t="s">
        <v>35</v>
      </c>
      <c r="K27" s="167"/>
    </row>
    <row r="28" spans="1:11" s="101" customFormat="1" ht="13.5" customHeight="1">
      <c r="A28" s="29"/>
      <c r="B28" s="63" t="s">
        <v>436</v>
      </c>
      <c r="C28" s="64"/>
      <c r="D28" s="67">
        <f>SUM(D29:D29)</f>
        <v>0</v>
      </c>
      <c r="E28" s="37">
        <f>SUM(E29:E29)</f>
        <v>0</v>
      </c>
      <c r="F28" s="37">
        <f t="shared" si="0"/>
        <v>550000</v>
      </c>
      <c r="G28" s="37">
        <f>SUM(G29:G29)</f>
        <v>0</v>
      </c>
      <c r="H28" s="37">
        <f>SUM(H29:H29)</f>
        <v>550000</v>
      </c>
      <c r="I28" s="37">
        <f>SUM(I29:I29)</f>
        <v>0</v>
      </c>
      <c r="J28" s="68"/>
      <c r="K28" s="175"/>
    </row>
    <row r="29" spans="1:11" ht="38.25" customHeight="1">
      <c r="A29" s="29">
        <v>12</v>
      </c>
      <c r="B29" s="11" t="s">
        <v>226</v>
      </c>
      <c r="C29" s="23"/>
      <c r="D29" s="10"/>
      <c r="E29" s="17"/>
      <c r="F29" s="17">
        <f t="shared" si="0"/>
        <v>550000</v>
      </c>
      <c r="G29" s="17"/>
      <c r="H29" s="17">
        <v>550000</v>
      </c>
      <c r="I29" s="17"/>
      <c r="J29" s="30" t="s">
        <v>36</v>
      </c>
      <c r="K29" s="167"/>
    </row>
    <row r="30" spans="1:11" ht="16.5" customHeight="1">
      <c r="A30" s="39"/>
      <c r="B30" s="2" t="s">
        <v>51</v>
      </c>
      <c r="C30" s="3"/>
      <c r="D30" s="6">
        <f>SUM(D31)</f>
        <v>963290</v>
      </c>
      <c r="E30" s="6">
        <f>SUM(E31)</f>
        <v>100000</v>
      </c>
      <c r="F30" s="6">
        <f t="shared" si="0"/>
        <v>520000</v>
      </c>
      <c r="G30" s="6">
        <f>SUM(G31)</f>
        <v>520000</v>
      </c>
      <c r="H30" s="6">
        <f>SUM(H31)</f>
        <v>0</v>
      </c>
      <c r="I30" s="6">
        <f>SUM(I31)</f>
        <v>0</v>
      </c>
      <c r="J30" s="90"/>
      <c r="K30" s="176"/>
    </row>
    <row r="31" spans="1:11" s="102" customFormat="1" ht="15.75" customHeight="1">
      <c r="A31" s="29"/>
      <c r="B31" s="63" t="s">
        <v>63</v>
      </c>
      <c r="C31" s="64"/>
      <c r="D31" s="65">
        <f>SUM(D32:D36)</f>
        <v>963290</v>
      </c>
      <c r="E31" s="65">
        <f>SUM(E32:E36)</f>
        <v>100000</v>
      </c>
      <c r="F31" s="65">
        <f t="shared" si="0"/>
        <v>520000</v>
      </c>
      <c r="G31" s="65">
        <f>SUM(G32:G36)</f>
        <v>520000</v>
      </c>
      <c r="H31" s="65">
        <f>SUM(H32:H36)</f>
        <v>0</v>
      </c>
      <c r="I31" s="65">
        <f>SUM(I32:I36)</f>
        <v>0</v>
      </c>
      <c r="J31" s="66"/>
      <c r="K31" s="174"/>
    </row>
    <row r="32" spans="1:11" ht="26.25" customHeight="1">
      <c r="A32" s="29">
        <v>13</v>
      </c>
      <c r="B32" s="7" t="s">
        <v>9</v>
      </c>
      <c r="C32" s="7" t="s">
        <v>447</v>
      </c>
      <c r="D32" s="14"/>
      <c r="E32" s="17"/>
      <c r="F32" s="17">
        <f t="shared" si="0"/>
        <v>200000</v>
      </c>
      <c r="G32" s="17">
        <v>200000</v>
      </c>
      <c r="H32" s="17"/>
      <c r="I32" s="17"/>
      <c r="J32" s="38" t="s">
        <v>35</v>
      </c>
      <c r="K32" s="168"/>
    </row>
    <row r="33" spans="1:11" ht="26.25" customHeight="1">
      <c r="A33" s="29">
        <v>14</v>
      </c>
      <c r="B33" s="11" t="s">
        <v>26</v>
      </c>
      <c r="C33" s="15" t="s">
        <v>156</v>
      </c>
      <c r="D33" s="16">
        <v>793290</v>
      </c>
      <c r="E33" s="8">
        <v>100000</v>
      </c>
      <c r="F33" s="8">
        <f t="shared" si="0"/>
        <v>150000</v>
      </c>
      <c r="G33" s="17">
        <v>150000</v>
      </c>
      <c r="H33" s="8"/>
      <c r="I33" s="8"/>
      <c r="J33" s="38" t="s">
        <v>32</v>
      </c>
      <c r="K33" s="168"/>
    </row>
    <row r="34" spans="1:11" ht="26.25" customHeight="1">
      <c r="A34" s="29">
        <v>15</v>
      </c>
      <c r="B34" s="11" t="s">
        <v>26</v>
      </c>
      <c r="C34" s="15" t="s">
        <v>196</v>
      </c>
      <c r="D34" s="16">
        <v>50000</v>
      </c>
      <c r="E34" s="8"/>
      <c r="F34" s="8">
        <f t="shared" si="0"/>
        <v>50000</v>
      </c>
      <c r="G34" s="17">
        <v>50000</v>
      </c>
      <c r="H34" s="8"/>
      <c r="I34" s="8"/>
      <c r="J34" s="38">
        <v>2002</v>
      </c>
      <c r="K34" s="168"/>
    </row>
    <row r="35" spans="1:11" ht="26.25" customHeight="1">
      <c r="A35" s="29">
        <v>16</v>
      </c>
      <c r="B35" s="11" t="s">
        <v>459</v>
      </c>
      <c r="C35" s="15" t="s">
        <v>460</v>
      </c>
      <c r="D35" s="16">
        <v>20000</v>
      </c>
      <c r="E35" s="8"/>
      <c r="F35" s="8">
        <f t="shared" si="0"/>
        <v>20000</v>
      </c>
      <c r="G35" s="17">
        <v>20000</v>
      </c>
      <c r="H35" s="8"/>
      <c r="I35" s="8"/>
      <c r="J35" s="38">
        <v>2002</v>
      </c>
      <c r="K35" s="168"/>
    </row>
    <row r="36" spans="1:11" ht="31.5" customHeight="1">
      <c r="A36" s="29">
        <v>17</v>
      </c>
      <c r="B36" s="11" t="s">
        <v>228</v>
      </c>
      <c r="C36" s="15" t="s">
        <v>229</v>
      </c>
      <c r="D36" s="16">
        <v>100000</v>
      </c>
      <c r="E36" s="8"/>
      <c r="F36" s="8">
        <f t="shared" si="0"/>
        <v>100000</v>
      </c>
      <c r="G36" s="17">
        <v>100000</v>
      </c>
      <c r="H36" s="8"/>
      <c r="I36" s="8"/>
      <c r="J36" s="38">
        <v>2002</v>
      </c>
      <c r="K36" s="168"/>
    </row>
    <row r="37" spans="1:11" ht="15" customHeight="1">
      <c r="A37" s="39"/>
      <c r="B37" s="18" t="s">
        <v>52</v>
      </c>
      <c r="C37" s="53"/>
      <c r="D37" s="6">
        <f>SUM(D38,D40)</f>
        <v>182000</v>
      </c>
      <c r="E37" s="6">
        <f>SUM(E38,E40)</f>
        <v>15000</v>
      </c>
      <c r="F37" s="6">
        <f t="shared" si="0"/>
        <v>167000</v>
      </c>
      <c r="G37" s="6">
        <f>SUM(G38,G40)</f>
        <v>17000</v>
      </c>
      <c r="H37" s="6">
        <f>SUM(H38,H40)</f>
        <v>0</v>
      </c>
      <c r="I37" s="6">
        <f>SUM(I38,I40)</f>
        <v>150000</v>
      </c>
      <c r="J37" s="90"/>
      <c r="K37" s="176"/>
    </row>
    <row r="38" spans="1:11" s="99" customFormat="1" ht="15" customHeight="1">
      <c r="A38" s="48"/>
      <c r="B38" s="63" t="s">
        <v>76</v>
      </c>
      <c r="C38" s="82"/>
      <c r="D38" s="69">
        <f>SUM(D39:D39)</f>
        <v>150000</v>
      </c>
      <c r="E38" s="69">
        <f>SUM(E39:E39)</f>
        <v>0</v>
      </c>
      <c r="F38" s="178">
        <f t="shared" si="0"/>
        <v>150000</v>
      </c>
      <c r="G38" s="69">
        <f>SUM(G39:G39)</f>
        <v>0</v>
      </c>
      <c r="H38" s="69">
        <f>SUM(H39:H39)</f>
        <v>0</v>
      </c>
      <c r="I38" s="69">
        <f>SUM(I39:I39)</f>
        <v>150000</v>
      </c>
      <c r="J38" s="81"/>
      <c r="K38" s="177"/>
    </row>
    <row r="39" spans="1:11" s="99" customFormat="1" ht="51" customHeight="1">
      <c r="A39" s="48">
        <v>18</v>
      </c>
      <c r="B39" s="11" t="s">
        <v>437</v>
      </c>
      <c r="C39" s="15" t="s">
        <v>438</v>
      </c>
      <c r="D39" s="16">
        <v>150000</v>
      </c>
      <c r="E39" s="17"/>
      <c r="F39" s="17">
        <f t="shared" si="0"/>
        <v>150000</v>
      </c>
      <c r="G39" s="17"/>
      <c r="H39" s="17"/>
      <c r="I39" s="17">
        <v>150000</v>
      </c>
      <c r="J39" s="30">
        <v>2002</v>
      </c>
      <c r="K39" s="167"/>
    </row>
    <row r="40" spans="1:11" s="103" customFormat="1" ht="15" customHeight="1">
      <c r="A40" s="89"/>
      <c r="B40" s="71" t="s">
        <v>90</v>
      </c>
      <c r="C40" s="82"/>
      <c r="D40" s="69">
        <f>SUM(D41:D41)</f>
        <v>32000</v>
      </c>
      <c r="E40" s="69">
        <f>SUM(E41:E41)</f>
        <v>15000</v>
      </c>
      <c r="F40" s="69">
        <f t="shared" si="0"/>
        <v>17000</v>
      </c>
      <c r="G40" s="69">
        <f>SUM(G41:G41)</f>
        <v>17000</v>
      </c>
      <c r="H40" s="69">
        <f>SUM(H41:H41)</f>
        <v>0</v>
      </c>
      <c r="I40" s="69">
        <f>SUM(I41:I41)</f>
        <v>0</v>
      </c>
      <c r="J40" s="81"/>
      <c r="K40" s="177"/>
    </row>
    <row r="41" spans="1:11" s="103" customFormat="1" ht="29.25" customHeight="1">
      <c r="A41" s="48">
        <v>19</v>
      </c>
      <c r="B41" s="11" t="s">
        <v>425</v>
      </c>
      <c r="C41" s="15" t="s">
        <v>30</v>
      </c>
      <c r="D41" s="16">
        <v>32000</v>
      </c>
      <c r="E41" s="17">
        <v>15000</v>
      </c>
      <c r="F41" s="17">
        <f t="shared" si="0"/>
        <v>17000</v>
      </c>
      <c r="G41" s="17">
        <v>17000</v>
      </c>
      <c r="H41" s="17"/>
      <c r="I41" s="17"/>
      <c r="J41" s="30" t="s">
        <v>34</v>
      </c>
      <c r="K41" s="167"/>
    </row>
    <row r="42" spans="1:11" ht="15.75" customHeight="1">
      <c r="A42" s="39"/>
      <c r="B42" s="2" t="s">
        <v>53</v>
      </c>
      <c r="C42" s="3"/>
      <c r="D42" s="4">
        <f>SUM(D43,D45)</f>
        <v>11613100</v>
      </c>
      <c r="E42" s="4">
        <f>SUM(E43,E45)</f>
        <v>10405010</v>
      </c>
      <c r="F42" s="5">
        <f t="shared" si="0"/>
        <v>1208090</v>
      </c>
      <c r="G42" s="4">
        <f>SUM(G43,G45)</f>
        <v>1208090</v>
      </c>
      <c r="H42" s="4">
        <f>SUM(H43,H45)</f>
        <v>0</v>
      </c>
      <c r="I42" s="4">
        <f>SUM(I43,I45)</f>
        <v>0</v>
      </c>
      <c r="J42" s="90"/>
      <c r="K42" s="176"/>
    </row>
    <row r="43" spans="1:11" s="101" customFormat="1" ht="18" customHeight="1">
      <c r="A43" s="29"/>
      <c r="B43" s="63" t="s">
        <v>65</v>
      </c>
      <c r="C43" s="64"/>
      <c r="D43" s="67">
        <f>SUM(D44)</f>
        <v>10873100</v>
      </c>
      <c r="E43" s="67">
        <f>SUM(E44)</f>
        <v>10405010</v>
      </c>
      <c r="F43" s="37">
        <f aca="true" t="shared" si="1" ref="F43:F70">SUM(G43:I43)</f>
        <v>468090</v>
      </c>
      <c r="G43" s="67">
        <f>SUM(G44)</f>
        <v>468090</v>
      </c>
      <c r="H43" s="67">
        <f>SUM(H44)</f>
        <v>0</v>
      </c>
      <c r="I43" s="67">
        <f>SUM(I44)</f>
        <v>0</v>
      </c>
      <c r="J43" s="68"/>
      <c r="K43" s="175"/>
    </row>
    <row r="44" spans="1:11" ht="50.25" customHeight="1">
      <c r="A44" s="29">
        <v>20</v>
      </c>
      <c r="B44" s="11" t="s">
        <v>8</v>
      </c>
      <c r="C44" s="15" t="s">
        <v>240</v>
      </c>
      <c r="D44" s="16">
        <v>10873100</v>
      </c>
      <c r="E44" s="10">
        <v>10405010</v>
      </c>
      <c r="F44" s="10">
        <f t="shared" si="1"/>
        <v>468090</v>
      </c>
      <c r="G44" s="10">
        <v>468090</v>
      </c>
      <c r="H44" s="10"/>
      <c r="I44" s="10"/>
      <c r="J44" s="30" t="s">
        <v>37</v>
      </c>
      <c r="K44" s="167"/>
    </row>
    <row r="45" spans="1:11" s="102" customFormat="1" ht="17.25" customHeight="1">
      <c r="A45" s="34"/>
      <c r="B45" s="182" t="s">
        <v>465</v>
      </c>
      <c r="C45" s="183"/>
      <c r="D45" s="91">
        <f>SUM(D46)</f>
        <v>740000</v>
      </c>
      <c r="E45" s="91">
        <f>SUM(E46)</f>
        <v>0</v>
      </c>
      <c r="F45" s="10">
        <f t="shared" si="1"/>
        <v>740000</v>
      </c>
      <c r="G45" s="91">
        <f>SUM(G46)</f>
        <v>740000</v>
      </c>
      <c r="H45" s="91">
        <f>SUM(H46)</f>
        <v>0</v>
      </c>
      <c r="I45" s="91">
        <f>SUM(I46)</f>
        <v>0</v>
      </c>
      <c r="J45" s="66"/>
      <c r="K45" s="174"/>
    </row>
    <row r="46" spans="1:11" ht="53.25" customHeight="1">
      <c r="A46" s="29">
        <v>21</v>
      </c>
      <c r="B46" s="11" t="s">
        <v>461</v>
      </c>
      <c r="C46" s="15" t="s">
        <v>462</v>
      </c>
      <c r="D46" s="16">
        <v>740000</v>
      </c>
      <c r="E46" s="10"/>
      <c r="F46" s="10">
        <f t="shared" si="1"/>
        <v>740000</v>
      </c>
      <c r="G46" s="10">
        <v>740000</v>
      </c>
      <c r="H46" s="10"/>
      <c r="I46" s="10"/>
      <c r="J46" s="30">
        <v>2002</v>
      </c>
      <c r="K46" s="167"/>
    </row>
    <row r="47" spans="1:11" ht="15" customHeight="1">
      <c r="A47" s="39"/>
      <c r="B47" s="18" t="s">
        <v>412</v>
      </c>
      <c r="C47" s="32"/>
      <c r="D47" s="33">
        <f>SUM(D48)</f>
        <v>500000</v>
      </c>
      <c r="E47" s="6">
        <f>SUM(E48)</f>
        <v>54600</v>
      </c>
      <c r="F47" s="6">
        <f t="shared" si="1"/>
        <v>250000</v>
      </c>
      <c r="G47" s="6">
        <f aca="true" t="shared" si="2" ref="G47:I48">SUM(G48)</f>
        <v>250000</v>
      </c>
      <c r="H47" s="6">
        <f t="shared" si="2"/>
        <v>0</v>
      </c>
      <c r="I47" s="6">
        <f t="shared" si="2"/>
        <v>0</v>
      </c>
      <c r="J47" s="90"/>
      <c r="K47" s="176"/>
    </row>
    <row r="48" spans="1:11" ht="15" customHeight="1">
      <c r="A48" s="29"/>
      <c r="B48" s="63" t="s">
        <v>411</v>
      </c>
      <c r="C48" s="74"/>
      <c r="D48" s="75">
        <f>SUM(D49)</f>
        <v>500000</v>
      </c>
      <c r="E48" s="65">
        <f>SUM(E49)</f>
        <v>54600</v>
      </c>
      <c r="F48" s="65">
        <f t="shared" si="1"/>
        <v>250000</v>
      </c>
      <c r="G48" s="65">
        <f t="shared" si="2"/>
        <v>250000</v>
      </c>
      <c r="H48" s="65">
        <f t="shared" si="2"/>
        <v>0</v>
      </c>
      <c r="I48" s="65">
        <f t="shared" si="2"/>
        <v>0</v>
      </c>
      <c r="J48" s="68"/>
      <c r="K48" s="175"/>
    </row>
    <row r="49" spans="1:11" ht="44.25" customHeight="1">
      <c r="A49" s="29">
        <v>22</v>
      </c>
      <c r="B49" s="11" t="s">
        <v>416</v>
      </c>
      <c r="C49" s="15" t="s">
        <v>448</v>
      </c>
      <c r="D49" s="16">
        <v>500000</v>
      </c>
      <c r="E49" s="17">
        <v>54600</v>
      </c>
      <c r="F49" s="17">
        <f t="shared" si="1"/>
        <v>250000</v>
      </c>
      <c r="G49" s="17">
        <v>250000</v>
      </c>
      <c r="H49" s="17"/>
      <c r="I49" s="17"/>
      <c r="J49" s="30" t="s">
        <v>31</v>
      </c>
      <c r="K49" s="167"/>
    </row>
    <row r="50" spans="1:11" ht="16.5" customHeight="1">
      <c r="A50" s="29"/>
      <c r="B50" s="18" t="s">
        <v>55</v>
      </c>
      <c r="C50" s="32"/>
      <c r="D50" s="33">
        <f>SUM(D51)</f>
        <v>125000</v>
      </c>
      <c r="E50" s="6">
        <f>SUM(E51)</f>
        <v>0</v>
      </c>
      <c r="F50" s="6">
        <f t="shared" si="1"/>
        <v>125000</v>
      </c>
      <c r="G50" s="6">
        <f aca="true" t="shared" si="3" ref="G50:I51">SUM(G51)</f>
        <v>125000</v>
      </c>
      <c r="H50" s="6">
        <f t="shared" si="3"/>
        <v>0</v>
      </c>
      <c r="I50" s="6">
        <f t="shared" si="3"/>
        <v>0</v>
      </c>
      <c r="J50" s="90"/>
      <c r="K50" s="167"/>
    </row>
    <row r="51" spans="1:11" ht="19.5" customHeight="1">
      <c r="A51" s="29"/>
      <c r="B51" s="63" t="s">
        <v>191</v>
      </c>
      <c r="C51" s="74"/>
      <c r="D51" s="75">
        <f>SUM(D52)</f>
        <v>125000</v>
      </c>
      <c r="E51" s="65">
        <f>SUM(E52)</f>
        <v>0</v>
      </c>
      <c r="F51" s="65">
        <f t="shared" si="1"/>
        <v>125000</v>
      </c>
      <c r="G51" s="65">
        <f t="shared" si="3"/>
        <v>125000</v>
      </c>
      <c r="H51" s="65">
        <f t="shared" si="3"/>
        <v>0</v>
      </c>
      <c r="I51" s="65">
        <f t="shared" si="3"/>
        <v>0</v>
      </c>
      <c r="J51" s="68"/>
      <c r="K51" s="167"/>
    </row>
    <row r="52" spans="1:11" ht="65.25" customHeight="1">
      <c r="A52" s="29">
        <v>23</v>
      </c>
      <c r="B52" s="11" t="s">
        <v>454</v>
      </c>
      <c r="C52" s="15" t="s">
        <v>193</v>
      </c>
      <c r="D52" s="16">
        <v>125000</v>
      </c>
      <c r="E52" s="17"/>
      <c r="F52" s="17">
        <f t="shared" si="1"/>
        <v>125000</v>
      </c>
      <c r="G52" s="17">
        <v>125000</v>
      </c>
      <c r="H52" s="17"/>
      <c r="I52" s="17"/>
      <c r="J52" s="30">
        <v>2002</v>
      </c>
      <c r="K52" s="167"/>
    </row>
    <row r="53" spans="1:11" ht="18" customHeight="1">
      <c r="A53" s="39"/>
      <c r="B53" s="2" t="s">
        <v>56</v>
      </c>
      <c r="C53" s="3"/>
      <c r="D53" s="4">
        <f>SUM(D54,D57,D60,D62)</f>
        <v>6042315</v>
      </c>
      <c r="E53" s="4">
        <f>SUM(E54,E57,E60,E62)</f>
        <v>1554014</v>
      </c>
      <c r="F53" s="4">
        <f t="shared" si="1"/>
        <v>6448300</v>
      </c>
      <c r="G53" s="4">
        <f>SUM(G54,G57,G60,G62)</f>
        <v>4565100</v>
      </c>
      <c r="H53" s="4">
        <f>SUM(H54,H57,H60,H62)</f>
        <v>1883200</v>
      </c>
      <c r="I53" s="4">
        <f>SUM(I54,I57,I60,I62)</f>
        <v>0</v>
      </c>
      <c r="J53" s="90"/>
      <c r="K53" s="176"/>
    </row>
    <row r="54" spans="1:11" s="102" customFormat="1" ht="17.25" customHeight="1">
      <c r="A54" s="29"/>
      <c r="B54" s="63" t="s">
        <v>81</v>
      </c>
      <c r="C54" s="64"/>
      <c r="D54" s="67">
        <f>SUM(D55:D56)</f>
        <v>4454100</v>
      </c>
      <c r="E54" s="65">
        <f>SUM(E55:E56)</f>
        <v>1547300</v>
      </c>
      <c r="F54" s="65">
        <f t="shared" si="1"/>
        <v>2250100</v>
      </c>
      <c r="G54" s="65">
        <f>SUM(G55:G56)</f>
        <v>2250100</v>
      </c>
      <c r="H54" s="65">
        <f>SUM(H55:H56)</f>
        <v>0</v>
      </c>
      <c r="I54" s="65">
        <f>SUM(I55:I56)</f>
        <v>0</v>
      </c>
      <c r="J54" s="66"/>
      <c r="K54" s="174"/>
    </row>
    <row r="55" spans="1:11" ht="29.25" customHeight="1">
      <c r="A55" s="29">
        <v>24</v>
      </c>
      <c r="B55" s="11" t="s">
        <v>16</v>
      </c>
      <c r="C55" s="15" t="s">
        <v>150</v>
      </c>
      <c r="D55" s="91">
        <v>3790000</v>
      </c>
      <c r="E55" s="10">
        <v>1533300</v>
      </c>
      <c r="F55" s="10">
        <f t="shared" si="1"/>
        <v>1600000</v>
      </c>
      <c r="G55" s="10">
        <v>1600000</v>
      </c>
      <c r="H55" s="10"/>
      <c r="I55" s="10"/>
      <c r="J55" s="30" t="s">
        <v>2</v>
      </c>
      <c r="K55" s="167"/>
    </row>
    <row r="56" spans="1:11" ht="28.5" customHeight="1">
      <c r="A56" s="29">
        <v>25</v>
      </c>
      <c r="B56" s="11" t="s">
        <v>106</v>
      </c>
      <c r="C56" s="15" t="s">
        <v>151</v>
      </c>
      <c r="D56" s="16">
        <v>664100</v>
      </c>
      <c r="E56" s="10">
        <v>14000</v>
      </c>
      <c r="F56" s="10">
        <f t="shared" si="1"/>
        <v>650100</v>
      </c>
      <c r="G56" s="10">
        <v>650100</v>
      </c>
      <c r="H56" s="10"/>
      <c r="I56" s="10"/>
      <c r="J56" s="30" t="s">
        <v>38</v>
      </c>
      <c r="K56" s="167"/>
    </row>
    <row r="57" spans="1:11" s="101" customFormat="1" ht="15.75" customHeight="1">
      <c r="A57" s="29"/>
      <c r="B57" s="63" t="s">
        <v>80</v>
      </c>
      <c r="C57" s="74"/>
      <c r="D57" s="75">
        <f>SUM(D58:D59)</f>
        <v>1038215</v>
      </c>
      <c r="E57" s="75">
        <f>SUM(E58:E59)</f>
        <v>6714</v>
      </c>
      <c r="F57" s="75">
        <f t="shared" si="1"/>
        <v>2148200</v>
      </c>
      <c r="G57" s="75">
        <f>SUM(G58:G59)</f>
        <v>265000</v>
      </c>
      <c r="H57" s="75">
        <f>SUM(H58:H59)</f>
        <v>1883200</v>
      </c>
      <c r="I57" s="75">
        <f>SUM(I58:I59)</f>
        <v>0</v>
      </c>
      <c r="J57" s="68"/>
      <c r="K57" s="175"/>
    </row>
    <row r="58" spans="1:11" ht="27" customHeight="1">
      <c r="A58" s="29">
        <v>26</v>
      </c>
      <c r="B58" s="11" t="s">
        <v>4</v>
      </c>
      <c r="C58" s="15" t="s">
        <v>5</v>
      </c>
      <c r="D58" s="16">
        <v>1038215</v>
      </c>
      <c r="E58" s="10">
        <v>6714</v>
      </c>
      <c r="F58" s="10">
        <f t="shared" si="1"/>
        <v>265000</v>
      </c>
      <c r="G58" s="10">
        <v>265000</v>
      </c>
      <c r="H58" s="10"/>
      <c r="I58" s="10"/>
      <c r="J58" s="30" t="s">
        <v>134</v>
      </c>
      <c r="K58" s="167"/>
    </row>
    <row r="59" spans="1:11" ht="45.75" customHeight="1">
      <c r="A59" s="29">
        <v>27</v>
      </c>
      <c r="B59" s="11" t="s">
        <v>458</v>
      </c>
      <c r="C59" s="15"/>
      <c r="D59" s="16"/>
      <c r="E59" s="10"/>
      <c r="F59" s="10">
        <f t="shared" si="1"/>
        <v>1883200</v>
      </c>
      <c r="G59" s="10"/>
      <c r="H59" s="10">
        <v>1883200</v>
      </c>
      <c r="I59" s="10"/>
      <c r="J59" s="30"/>
      <c r="K59" s="167"/>
    </row>
    <row r="60" spans="1:11" ht="17.25" customHeight="1">
      <c r="A60" s="29"/>
      <c r="B60" s="63" t="s">
        <v>59</v>
      </c>
      <c r="C60" s="64"/>
      <c r="D60" s="67">
        <f>SUM(D61:D61)</f>
        <v>360000</v>
      </c>
      <c r="E60" s="67">
        <f>SUM(E61:E61)</f>
        <v>0</v>
      </c>
      <c r="F60" s="67">
        <f t="shared" si="1"/>
        <v>360000</v>
      </c>
      <c r="G60" s="67">
        <f>SUM(G61:G61)</f>
        <v>360000</v>
      </c>
      <c r="H60" s="67">
        <f>SUM(H61:H61)</f>
        <v>0</v>
      </c>
      <c r="I60" s="67">
        <f>SUM(I61:I61)</f>
        <v>0</v>
      </c>
      <c r="J60" s="66"/>
      <c r="K60" s="174"/>
    </row>
    <row r="61" spans="1:11" s="100" customFormat="1" ht="76.5" customHeight="1">
      <c r="A61" s="29">
        <v>28</v>
      </c>
      <c r="B61" s="11" t="s">
        <v>463</v>
      </c>
      <c r="C61" s="15" t="s">
        <v>195</v>
      </c>
      <c r="D61" s="16">
        <v>360000</v>
      </c>
      <c r="E61" s="10"/>
      <c r="F61" s="10">
        <f t="shared" si="1"/>
        <v>360000</v>
      </c>
      <c r="G61" s="10">
        <v>360000</v>
      </c>
      <c r="H61" s="10"/>
      <c r="I61" s="10"/>
      <c r="J61" s="30">
        <v>2002</v>
      </c>
      <c r="K61" s="167"/>
    </row>
    <row r="62" spans="1:11" s="101" customFormat="1" ht="16.5" customHeight="1">
      <c r="A62" s="29"/>
      <c r="B62" s="63" t="s">
        <v>60</v>
      </c>
      <c r="C62" s="74"/>
      <c r="D62" s="75">
        <f>SUM(D63:D67)</f>
        <v>190000</v>
      </c>
      <c r="E62" s="67">
        <f>SUM(E63:E67)</f>
        <v>0</v>
      </c>
      <c r="F62" s="67">
        <f t="shared" si="1"/>
        <v>1690000</v>
      </c>
      <c r="G62" s="67">
        <f>SUM(G63:G67)</f>
        <v>1690000</v>
      </c>
      <c r="H62" s="67">
        <f>SUM(H63:H67)</f>
        <v>0</v>
      </c>
      <c r="I62" s="67">
        <f>SUM(I63:I67)</f>
        <v>0</v>
      </c>
      <c r="J62" s="68"/>
      <c r="K62" s="175"/>
    </row>
    <row r="63" spans="1:11" s="101" customFormat="1" ht="105.75" customHeight="1">
      <c r="A63" s="29">
        <v>29</v>
      </c>
      <c r="B63" s="11" t="s">
        <v>453</v>
      </c>
      <c r="C63" s="15" t="s">
        <v>470</v>
      </c>
      <c r="D63" s="16"/>
      <c r="E63" s="10"/>
      <c r="F63" s="10">
        <f t="shared" si="1"/>
        <v>800000</v>
      </c>
      <c r="G63" s="10">
        <v>800000</v>
      </c>
      <c r="H63" s="10"/>
      <c r="I63" s="10"/>
      <c r="J63" s="30" t="s">
        <v>35</v>
      </c>
      <c r="K63" s="167"/>
    </row>
    <row r="64" spans="1:11" s="101" customFormat="1" ht="66.75" customHeight="1">
      <c r="A64" s="29">
        <v>30</v>
      </c>
      <c r="B64" s="11" t="s">
        <v>418</v>
      </c>
      <c r="C64" s="15" t="s">
        <v>85</v>
      </c>
      <c r="D64" s="16"/>
      <c r="E64" s="10"/>
      <c r="F64" s="10">
        <f t="shared" si="1"/>
        <v>700000</v>
      </c>
      <c r="G64" s="10">
        <v>700000</v>
      </c>
      <c r="H64" s="10"/>
      <c r="I64" s="10"/>
      <c r="J64" s="30" t="s">
        <v>35</v>
      </c>
      <c r="K64" s="167"/>
    </row>
    <row r="65" spans="1:11" s="101" customFormat="1" ht="28.5" customHeight="1">
      <c r="A65" s="29">
        <v>31</v>
      </c>
      <c r="B65" s="11" t="s">
        <v>421</v>
      </c>
      <c r="C65" s="15" t="s">
        <v>422</v>
      </c>
      <c r="D65" s="16">
        <v>50000</v>
      </c>
      <c r="E65" s="10"/>
      <c r="F65" s="10">
        <f t="shared" si="1"/>
        <v>50000</v>
      </c>
      <c r="G65" s="10">
        <v>50000</v>
      </c>
      <c r="H65" s="10"/>
      <c r="I65" s="10"/>
      <c r="J65" s="30">
        <v>2002</v>
      </c>
      <c r="K65" s="167"/>
    </row>
    <row r="66" spans="1:11" s="101" customFormat="1" ht="45" customHeight="1">
      <c r="A66" s="29">
        <v>32</v>
      </c>
      <c r="B66" s="11" t="s">
        <v>423</v>
      </c>
      <c r="C66" s="15" t="s">
        <v>449</v>
      </c>
      <c r="D66" s="10">
        <v>65000</v>
      </c>
      <c r="E66" s="10"/>
      <c r="F66" s="10">
        <f t="shared" si="1"/>
        <v>65000</v>
      </c>
      <c r="G66" s="10">
        <v>65000</v>
      </c>
      <c r="H66" s="10"/>
      <c r="I66" s="10"/>
      <c r="J66" s="30">
        <v>2002</v>
      </c>
      <c r="K66" s="167"/>
    </row>
    <row r="67" spans="1:11" s="101" customFormat="1" ht="71.25" customHeight="1">
      <c r="A67" s="29">
        <v>33</v>
      </c>
      <c r="B67" s="11" t="s">
        <v>441</v>
      </c>
      <c r="C67" s="15" t="s">
        <v>419</v>
      </c>
      <c r="D67" s="16">
        <v>75000</v>
      </c>
      <c r="E67" s="17"/>
      <c r="F67" s="17">
        <f t="shared" si="1"/>
        <v>75000</v>
      </c>
      <c r="G67" s="17">
        <v>75000</v>
      </c>
      <c r="H67" s="17"/>
      <c r="I67" s="17"/>
      <c r="J67" s="30">
        <v>2002</v>
      </c>
      <c r="K67" s="167"/>
    </row>
    <row r="68" spans="1:11" s="100" customFormat="1" ht="15" customHeight="1">
      <c r="A68" s="39"/>
      <c r="B68" s="2" t="s">
        <v>70</v>
      </c>
      <c r="C68" s="3"/>
      <c r="D68" s="4">
        <f>SUM(D69)</f>
        <v>300000</v>
      </c>
      <c r="E68" s="5">
        <f>SUM(E69)</f>
        <v>0</v>
      </c>
      <c r="F68" s="5">
        <f t="shared" si="1"/>
        <v>300000</v>
      </c>
      <c r="G68" s="5">
        <f>SUM(G69)</f>
        <v>300000</v>
      </c>
      <c r="H68" s="5">
        <f>SUM(H69)</f>
        <v>0</v>
      </c>
      <c r="I68" s="5">
        <f>SUM(I69)</f>
        <v>0</v>
      </c>
      <c r="J68" s="90"/>
      <c r="K68" s="176"/>
    </row>
    <row r="69" spans="1:11" s="101" customFormat="1" ht="16.5" customHeight="1">
      <c r="A69" s="29"/>
      <c r="B69" s="63" t="s">
        <v>71</v>
      </c>
      <c r="C69" s="64"/>
      <c r="D69" s="93">
        <f>SUM(D70:D70)</f>
        <v>300000</v>
      </c>
      <c r="E69" s="65">
        <f>SUM(E70:E70)</f>
        <v>0</v>
      </c>
      <c r="F69" s="65">
        <f t="shared" si="1"/>
        <v>300000</v>
      </c>
      <c r="G69" s="65">
        <f>SUM(G70:G70)</f>
        <v>300000</v>
      </c>
      <c r="H69" s="65">
        <f>SUM(H70:H70)</f>
        <v>0</v>
      </c>
      <c r="I69" s="65">
        <f>SUM(I70:I70)</f>
        <v>0</v>
      </c>
      <c r="J69" s="68"/>
      <c r="K69" s="175"/>
    </row>
    <row r="70" spans="1:11" s="100" customFormat="1" ht="78.75" customHeight="1">
      <c r="A70" s="29">
        <v>34</v>
      </c>
      <c r="B70" s="11" t="s">
        <v>450</v>
      </c>
      <c r="C70" s="23" t="s">
        <v>451</v>
      </c>
      <c r="D70" s="9">
        <v>300000</v>
      </c>
      <c r="E70" s="9"/>
      <c r="F70" s="9">
        <f t="shared" si="1"/>
        <v>300000</v>
      </c>
      <c r="G70" s="9">
        <v>300000</v>
      </c>
      <c r="H70" s="9"/>
      <c r="I70" s="9"/>
      <c r="J70" s="30">
        <v>2002</v>
      </c>
      <c r="K70" s="167"/>
    </row>
    <row r="71" ht="4.5" customHeight="1"/>
    <row r="72" ht="2.25" customHeight="1"/>
    <row r="73" ht="3" customHeight="1" hidden="1"/>
    <row r="74" ht="4.5" customHeight="1" hidden="1"/>
  </sheetData>
  <mergeCells count="14">
    <mergeCell ref="J3:J7"/>
    <mergeCell ref="K3:K7"/>
    <mergeCell ref="F3:I3"/>
    <mergeCell ref="F4:F7"/>
    <mergeCell ref="G4:I4"/>
    <mergeCell ref="G5:H5"/>
    <mergeCell ref="G6:G7"/>
    <mergeCell ref="H6:H7"/>
    <mergeCell ref="I5:I7"/>
    <mergeCell ref="E3:E7"/>
    <mergeCell ref="B3:B7"/>
    <mergeCell ref="A3:A7"/>
    <mergeCell ref="D3:D7"/>
    <mergeCell ref="C3:C7"/>
  </mergeCells>
  <printOptions horizontalCentered="1"/>
  <pageMargins left="0" right="0.1968503937007874" top="0.3937007874015748" bottom="0" header="0.31496062992125984" footer="0.11811023622047245"/>
  <pageSetup horizontalDpi="300" verticalDpi="300" orientation="landscape" paperSize="9" r:id="rId2"/>
  <rowBreaks count="3" manualBreakCount="3">
    <brk id="15" max="255" man="1"/>
    <brk id="24" max="255" man="1"/>
    <brk id="41" max="255" man="1"/>
  </rowBreaks>
  <colBreaks count="1" manualBreakCount="1">
    <brk id="255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67"/>
  <sheetViews>
    <sheetView zoomScale="75" zoomScaleNormal="75" workbookViewId="0" topLeftCell="A34">
      <selection activeCell="C44" sqref="C44"/>
    </sheetView>
  </sheetViews>
  <sheetFormatPr defaultColWidth="9.00390625" defaultRowHeight="12.75"/>
  <cols>
    <col min="1" max="1" width="4.25390625" style="143" customWidth="1"/>
    <col min="2" max="2" width="31.25390625" style="97" customWidth="1"/>
    <col min="3" max="3" width="24.875" style="97" customWidth="1"/>
    <col min="4" max="4" width="12.75390625" style="97" customWidth="1"/>
    <col min="5" max="5" width="12.25390625" style="97" customWidth="1"/>
    <col min="6" max="6" width="12.375" style="97" customWidth="1"/>
    <col min="7" max="7" width="13.625" style="97" customWidth="1"/>
    <col min="8" max="8" width="9.375" style="97" customWidth="1"/>
    <col min="9" max="9" width="13.25390625" style="97" customWidth="1"/>
    <col min="10" max="10" width="10.125" style="97" customWidth="1"/>
    <col min="11" max="11" width="0.2421875" style="97" hidden="1" customWidth="1"/>
    <col min="12" max="255" width="0" style="97" hidden="1" customWidth="1"/>
    <col min="256" max="16384" width="16.625" style="97" customWidth="1"/>
  </cols>
  <sheetData>
    <row r="1" spans="1:11" ht="50.25" customHeight="1">
      <c r="A1" s="136"/>
      <c r="B1" s="40"/>
      <c r="C1" s="13"/>
      <c r="D1" s="41"/>
      <c r="E1" s="42"/>
      <c r="F1" s="42"/>
      <c r="G1" s="42"/>
      <c r="H1" s="42"/>
      <c r="I1" s="42"/>
      <c r="J1" s="42"/>
      <c r="K1" s="43"/>
    </row>
    <row r="2" spans="1:11" ht="0.75" customHeight="1">
      <c r="A2" s="136"/>
      <c r="B2" s="40"/>
      <c r="C2" s="13"/>
      <c r="D2" s="41"/>
      <c r="E2" s="42"/>
      <c r="F2" s="42"/>
      <c r="G2" s="42"/>
      <c r="H2" s="42"/>
      <c r="I2" s="42"/>
      <c r="J2" s="42"/>
      <c r="K2" s="43"/>
    </row>
    <row r="3" spans="1:11" ht="20.25" customHeight="1">
      <c r="A3" s="214"/>
      <c r="B3" s="211" t="s">
        <v>46</v>
      </c>
      <c r="C3" s="204" t="s">
        <v>0</v>
      </c>
      <c r="D3" s="217" t="s">
        <v>48</v>
      </c>
      <c r="E3" s="204" t="s">
        <v>100</v>
      </c>
      <c r="F3" s="201" t="s">
        <v>428</v>
      </c>
      <c r="G3" s="202"/>
      <c r="H3" s="202"/>
      <c r="I3" s="203"/>
      <c r="J3" s="199" t="s">
        <v>435</v>
      </c>
      <c r="K3" s="200"/>
    </row>
    <row r="4" spans="1:11" ht="15" customHeight="1">
      <c r="A4" s="215"/>
      <c r="B4" s="212"/>
      <c r="C4" s="209"/>
      <c r="D4" s="218"/>
      <c r="E4" s="209"/>
      <c r="F4" s="204" t="s">
        <v>429</v>
      </c>
      <c r="G4" s="206" t="s">
        <v>430</v>
      </c>
      <c r="H4" s="207"/>
      <c r="I4" s="208"/>
      <c r="J4" s="199"/>
      <c r="K4" s="200"/>
    </row>
    <row r="5" spans="1:11" ht="15.75" customHeight="1">
      <c r="A5" s="215"/>
      <c r="B5" s="212"/>
      <c r="C5" s="209"/>
      <c r="D5" s="218"/>
      <c r="E5" s="209"/>
      <c r="F5" s="205"/>
      <c r="G5" s="206" t="s">
        <v>431</v>
      </c>
      <c r="H5" s="208"/>
      <c r="I5" s="204" t="s">
        <v>434</v>
      </c>
      <c r="J5" s="199"/>
      <c r="K5" s="200"/>
    </row>
    <row r="6" spans="1:11" ht="18.75" customHeight="1">
      <c r="A6" s="215"/>
      <c r="B6" s="212"/>
      <c r="C6" s="209"/>
      <c r="D6" s="218"/>
      <c r="E6" s="209"/>
      <c r="F6" s="205"/>
      <c r="G6" s="204" t="s">
        <v>432</v>
      </c>
      <c r="H6" s="204" t="s">
        <v>433</v>
      </c>
      <c r="I6" s="205"/>
      <c r="J6" s="199"/>
      <c r="K6" s="200"/>
    </row>
    <row r="7" spans="1:11" ht="10.5" customHeight="1">
      <c r="A7" s="216"/>
      <c r="B7" s="213"/>
      <c r="C7" s="210"/>
      <c r="D7" s="219"/>
      <c r="E7" s="210"/>
      <c r="F7" s="198"/>
      <c r="G7" s="198"/>
      <c r="H7" s="198"/>
      <c r="I7" s="198"/>
      <c r="J7" s="199"/>
      <c r="K7" s="200"/>
    </row>
    <row r="8" spans="1:11" ht="12" customHeight="1">
      <c r="A8" s="118">
        <v>1</v>
      </c>
      <c r="B8" s="27">
        <v>2</v>
      </c>
      <c r="C8" s="25">
        <v>3</v>
      </c>
      <c r="D8" s="26">
        <v>4</v>
      </c>
      <c r="E8" s="27">
        <v>5</v>
      </c>
      <c r="F8" s="27">
        <v>6</v>
      </c>
      <c r="G8" s="27">
        <v>7</v>
      </c>
      <c r="H8" s="27">
        <v>8</v>
      </c>
      <c r="I8" s="27">
        <v>9</v>
      </c>
      <c r="J8" s="38">
        <v>10</v>
      </c>
      <c r="K8" s="168"/>
    </row>
    <row r="9" spans="1:11" s="98" customFormat="1" ht="18" customHeight="1">
      <c r="A9" s="137"/>
      <c r="B9" s="44" t="s">
        <v>1</v>
      </c>
      <c r="C9" s="45"/>
      <c r="D9" s="46">
        <f>SUM(D10,D18,D25,D30,D35,D40,D45,D48,D51,D65)</f>
        <v>85100760</v>
      </c>
      <c r="E9" s="46">
        <f>SUM(E10,E18,E25,E30,E35,E40,E45,E48,E51,E65)</f>
        <v>22792401</v>
      </c>
      <c r="F9" s="46">
        <f>SUM(G9:I9)</f>
        <v>17015767</v>
      </c>
      <c r="G9" s="46">
        <f>SUM(G10,G18,G25,G30,G35,G40,G45,G48,G51,G65)</f>
        <v>14234339</v>
      </c>
      <c r="H9" s="46">
        <f>SUM(H10,H18,H25,H30,H35,H40,H45,H48,H51,H65)</f>
        <v>550000</v>
      </c>
      <c r="I9" s="46">
        <f>SUM(I10,I18,I25,I30,I35,I40,I45,I48,I51,I65)</f>
        <v>2231428</v>
      </c>
      <c r="J9" s="47"/>
      <c r="K9" s="169"/>
    </row>
    <row r="10" spans="1:11" s="98" customFormat="1" ht="15.75" customHeight="1">
      <c r="A10" s="138"/>
      <c r="B10" s="54" t="s">
        <v>78</v>
      </c>
      <c r="C10" s="55"/>
      <c r="D10" s="56">
        <f>SUM(D11)</f>
        <v>6190000</v>
      </c>
      <c r="E10" s="56">
        <f>SUM(E11)</f>
        <v>110350</v>
      </c>
      <c r="F10" s="56">
        <f aca="true" t="shared" si="0" ref="F10:F61">SUM(G10:I10)</f>
        <v>3024000</v>
      </c>
      <c r="G10" s="56">
        <f>SUM(G11)</f>
        <v>3024000</v>
      </c>
      <c r="H10" s="56">
        <f>SUM(H11)</f>
        <v>0</v>
      </c>
      <c r="I10" s="56">
        <f>SUM(I11)</f>
        <v>0</v>
      </c>
      <c r="J10" s="57"/>
      <c r="K10" s="170"/>
    </row>
    <row r="11" spans="1:11" s="99" customFormat="1" ht="16.5" customHeight="1">
      <c r="A11" s="137"/>
      <c r="B11" s="77" t="s">
        <v>82</v>
      </c>
      <c r="C11" s="78"/>
      <c r="D11" s="79">
        <f>SUM(D12:D17)</f>
        <v>6190000</v>
      </c>
      <c r="E11" s="79">
        <f>SUM(E12:E17)</f>
        <v>110350</v>
      </c>
      <c r="F11" s="79">
        <f t="shared" si="0"/>
        <v>3024000</v>
      </c>
      <c r="G11" s="79">
        <f>SUM(G12:G17)</f>
        <v>3024000</v>
      </c>
      <c r="H11" s="79">
        <f>SUM(H12:H17)</f>
        <v>0</v>
      </c>
      <c r="I11" s="79">
        <f>SUM(I12:I17)</f>
        <v>0</v>
      </c>
      <c r="J11" s="80"/>
      <c r="K11" s="171"/>
    </row>
    <row r="12" spans="1:11" s="100" customFormat="1" ht="66.75" customHeight="1">
      <c r="A12" s="137">
        <v>1</v>
      </c>
      <c r="B12" s="59" t="s">
        <v>443</v>
      </c>
      <c r="C12" s="60" t="s">
        <v>444</v>
      </c>
      <c r="D12" s="61"/>
      <c r="E12" s="61"/>
      <c r="F12" s="61">
        <f t="shared" si="0"/>
        <v>120000</v>
      </c>
      <c r="G12" s="61">
        <v>120000</v>
      </c>
      <c r="H12" s="61"/>
      <c r="I12" s="61"/>
      <c r="J12" s="62" t="s">
        <v>35</v>
      </c>
      <c r="K12" s="172"/>
    </row>
    <row r="13" spans="1:11" s="98" customFormat="1" ht="80.25" customHeight="1">
      <c r="A13" s="137">
        <v>2</v>
      </c>
      <c r="B13" s="7" t="s">
        <v>119</v>
      </c>
      <c r="C13" s="94" t="s">
        <v>243</v>
      </c>
      <c r="D13" s="14">
        <v>5500000</v>
      </c>
      <c r="E13" s="17">
        <v>110350</v>
      </c>
      <c r="F13" s="17">
        <f t="shared" si="0"/>
        <v>2214000</v>
      </c>
      <c r="G13" s="17">
        <v>2214000</v>
      </c>
      <c r="H13" s="17"/>
      <c r="I13" s="17"/>
      <c r="J13" s="30" t="s">
        <v>32</v>
      </c>
      <c r="K13" s="167"/>
    </row>
    <row r="14" spans="1:11" s="98" customFormat="1" ht="41.25" customHeight="1">
      <c r="A14" s="137">
        <v>3</v>
      </c>
      <c r="B14" s="7" t="s">
        <v>177</v>
      </c>
      <c r="C14" s="94" t="s">
        <v>175</v>
      </c>
      <c r="D14" s="14">
        <v>105000</v>
      </c>
      <c r="E14" s="17"/>
      <c r="F14" s="17">
        <f t="shared" si="0"/>
        <v>105000</v>
      </c>
      <c r="G14" s="17">
        <v>105000</v>
      </c>
      <c r="H14" s="17"/>
      <c r="I14" s="17"/>
      <c r="J14" s="30">
        <v>2002</v>
      </c>
      <c r="K14" s="167"/>
    </row>
    <row r="15" spans="1:11" s="98" customFormat="1" ht="40.5" customHeight="1">
      <c r="A15" s="137">
        <v>4</v>
      </c>
      <c r="B15" s="7" t="s">
        <v>178</v>
      </c>
      <c r="C15" s="94" t="s">
        <v>176</v>
      </c>
      <c r="D15" s="14">
        <v>135000</v>
      </c>
      <c r="E15" s="17"/>
      <c r="F15" s="17">
        <f t="shared" si="0"/>
        <v>135000</v>
      </c>
      <c r="G15" s="17">
        <v>135000</v>
      </c>
      <c r="H15" s="17"/>
      <c r="I15" s="17"/>
      <c r="J15" s="30">
        <v>2002</v>
      </c>
      <c r="K15" s="167"/>
    </row>
    <row r="16" spans="1:11" s="98" customFormat="1" ht="65.25" customHeight="1">
      <c r="A16" s="137">
        <v>5</v>
      </c>
      <c r="B16" s="7" t="s">
        <v>190</v>
      </c>
      <c r="C16" s="94" t="s">
        <v>216</v>
      </c>
      <c r="D16" s="14">
        <v>250000</v>
      </c>
      <c r="E16" s="17"/>
      <c r="F16" s="17">
        <f t="shared" si="0"/>
        <v>250000</v>
      </c>
      <c r="G16" s="17">
        <v>250000</v>
      </c>
      <c r="H16" s="17"/>
      <c r="I16" s="17"/>
      <c r="J16" s="30">
        <v>2002</v>
      </c>
      <c r="K16" s="167"/>
    </row>
    <row r="17" spans="1:11" s="98" customFormat="1" ht="42" customHeight="1">
      <c r="A17" s="137">
        <v>6</v>
      </c>
      <c r="B17" s="7" t="s">
        <v>206</v>
      </c>
      <c r="C17" s="94" t="s">
        <v>207</v>
      </c>
      <c r="D17" s="14">
        <v>200000</v>
      </c>
      <c r="E17" s="17"/>
      <c r="F17" s="17">
        <f t="shared" si="0"/>
        <v>200000</v>
      </c>
      <c r="G17" s="17">
        <v>200000</v>
      </c>
      <c r="H17" s="17"/>
      <c r="I17" s="17"/>
      <c r="J17" s="30">
        <v>2002</v>
      </c>
      <c r="K17" s="167"/>
    </row>
    <row r="18" spans="1:11" s="98" customFormat="1" ht="17.25" customHeight="1">
      <c r="A18" s="39"/>
      <c r="B18" s="18" t="s">
        <v>49</v>
      </c>
      <c r="C18" s="19"/>
      <c r="D18" s="20">
        <f>SUM(D21,D19)</f>
        <v>44995055</v>
      </c>
      <c r="E18" s="21">
        <f>SUM(E21,E19)</f>
        <v>10553427</v>
      </c>
      <c r="F18" s="21">
        <f t="shared" si="0"/>
        <v>5766577</v>
      </c>
      <c r="G18" s="21">
        <f>SUM(G21,G19)</f>
        <v>3685149</v>
      </c>
      <c r="H18" s="21">
        <f>SUM(H21,H19)</f>
        <v>0</v>
      </c>
      <c r="I18" s="21">
        <f>SUM(I21,I19)</f>
        <v>2081428</v>
      </c>
      <c r="J18" s="28"/>
      <c r="K18" s="173"/>
    </row>
    <row r="19" spans="1:11" s="101" customFormat="1" ht="18" customHeight="1">
      <c r="A19" s="48"/>
      <c r="B19" s="63" t="s">
        <v>73</v>
      </c>
      <c r="C19" s="64"/>
      <c r="D19" s="37">
        <f>SUM(D20:D20)</f>
        <v>25707055</v>
      </c>
      <c r="E19" s="37">
        <f>SUM(E20:E20)</f>
        <v>5716627</v>
      </c>
      <c r="F19" s="37">
        <f t="shared" si="0"/>
        <v>2081428</v>
      </c>
      <c r="G19" s="37">
        <f>SUM(G20:G20)</f>
        <v>0</v>
      </c>
      <c r="H19" s="37">
        <f>SUM(H20:H20)</f>
        <v>0</v>
      </c>
      <c r="I19" s="37">
        <f>SUM(I20:I20)</f>
        <v>2081428</v>
      </c>
      <c r="J19" s="66"/>
      <c r="K19" s="174"/>
    </row>
    <row r="20" spans="1:11" s="98" customFormat="1" ht="92.25" customHeight="1">
      <c r="A20" s="48">
        <v>7</v>
      </c>
      <c r="B20" s="9" t="s">
        <v>439</v>
      </c>
      <c r="C20" s="15" t="s">
        <v>445</v>
      </c>
      <c r="D20" s="12">
        <v>25707055</v>
      </c>
      <c r="E20" s="10">
        <v>5716627</v>
      </c>
      <c r="F20" s="10">
        <f t="shared" si="0"/>
        <v>2081428</v>
      </c>
      <c r="G20" s="10"/>
      <c r="H20" s="10"/>
      <c r="I20" s="10">
        <v>2081428</v>
      </c>
      <c r="J20" s="30" t="s">
        <v>442</v>
      </c>
      <c r="K20" s="167"/>
    </row>
    <row r="21" spans="1:11" s="101" customFormat="1" ht="18.75" customHeight="1">
      <c r="A21" s="29"/>
      <c r="B21" s="63" t="s">
        <v>72</v>
      </c>
      <c r="C21" s="64"/>
      <c r="D21" s="67">
        <f>SUM(D22:D24)</f>
        <v>19288000</v>
      </c>
      <c r="E21" s="37">
        <f>SUM(E22:E24)</f>
        <v>4836800</v>
      </c>
      <c r="F21" s="37">
        <f t="shared" si="0"/>
        <v>3685149</v>
      </c>
      <c r="G21" s="37">
        <f>SUM(G22:G24)</f>
        <v>3685149</v>
      </c>
      <c r="H21" s="37"/>
      <c r="I21" s="37"/>
      <c r="J21" s="68"/>
      <c r="K21" s="175"/>
    </row>
    <row r="22" spans="1:11" s="100" customFormat="1" ht="42" customHeight="1">
      <c r="A22" s="29">
        <v>8</v>
      </c>
      <c r="B22" s="11" t="s">
        <v>10</v>
      </c>
      <c r="C22" s="15" t="s">
        <v>153</v>
      </c>
      <c r="D22" s="16">
        <v>18800000</v>
      </c>
      <c r="E22" s="17">
        <v>4836800</v>
      </c>
      <c r="F22" s="17">
        <f t="shared" si="0"/>
        <v>2850000</v>
      </c>
      <c r="G22" s="17">
        <v>2850000</v>
      </c>
      <c r="H22" s="17"/>
      <c r="I22" s="17"/>
      <c r="J22" s="30" t="s">
        <v>126</v>
      </c>
      <c r="K22" s="167"/>
    </row>
    <row r="23" spans="1:11" s="100" customFormat="1" ht="58.5" customHeight="1">
      <c r="A23" s="29">
        <v>9</v>
      </c>
      <c r="B23" s="11" t="s">
        <v>403</v>
      </c>
      <c r="C23" s="15"/>
      <c r="D23" s="16"/>
      <c r="E23" s="17"/>
      <c r="F23" s="17">
        <f t="shared" si="0"/>
        <v>347149</v>
      </c>
      <c r="G23" s="17">
        <v>347149</v>
      </c>
      <c r="H23" s="17"/>
      <c r="I23" s="17"/>
      <c r="J23" s="30" t="s">
        <v>35</v>
      </c>
      <c r="K23" s="167"/>
    </row>
    <row r="24" spans="1:11" s="100" customFormat="1" ht="58.5" customHeight="1">
      <c r="A24" s="29">
        <v>10</v>
      </c>
      <c r="B24" s="7" t="s">
        <v>440</v>
      </c>
      <c r="C24" s="94" t="s">
        <v>446</v>
      </c>
      <c r="D24" s="14">
        <v>488000</v>
      </c>
      <c r="E24" s="17"/>
      <c r="F24" s="17">
        <f t="shared" si="0"/>
        <v>488000</v>
      </c>
      <c r="G24" s="17">
        <v>488000</v>
      </c>
      <c r="H24" s="17"/>
      <c r="I24" s="17"/>
      <c r="J24" s="30">
        <v>2002</v>
      </c>
      <c r="K24" s="167"/>
    </row>
    <row r="25" spans="1:11" ht="15" customHeight="1">
      <c r="A25" s="39"/>
      <c r="B25" s="2" t="s">
        <v>50</v>
      </c>
      <c r="C25" s="3"/>
      <c r="D25" s="4">
        <f>SUM(D26,D28)</f>
        <v>0</v>
      </c>
      <c r="E25" s="5">
        <f>SUM(E26,E28)</f>
        <v>0</v>
      </c>
      <c r="F25" s="5">
        <f t="shared" si="0"/>
        <v>950000</v>
      </c>
      <c r="G25" s="5">
        <f>SUM(G26,G28)</f>
        <v>400000</v>
      </c>
      <c r="H25" s="5">
        <f>SUM(H26,H28)</f>
        <v>550000</v>
      </c>
      <c r="I25" s="5">
        <f>SUM(I26,I28)</f>
        <v>0</v>
      </c>
      <c r="J25" s="90"/>
      <c r="K25" s="176"/>
    </row>
    <row r="26" spans="1:11" s="102" customFormat="1" ht="14.25" customHeight="1">
      <c r="A26" s="29"/>
      <c r="B26" s="63" t="s">
        <v>61</v>
      </c>
      <c r="C26" s="64"/>
      <c r="D26" s="67">
        <f>SUM(D27:D27)</f>
        <v>0</v>
      </c>
      <c r="E26" s="37">
        <f>SUM(E27:E27)</f>
        <v>0</v>
      </c>
      <c r="F26" s="37">
        <f t="shared" si="0"/>
        <v>400000</v>
      </c>
      <c r="G26" s="37">
        <f>SUM(G27:G27)</f>
        <v>400000</v>
      </c>
      <c r="H26" s="37">
        <f>SUM(H27:H27)</f>
        <v>0</v>
      </c>
      <c r="I26" s="37">
        <f>SUM(I27:I27)</f>
        <v>0</v>
      </c>
      <c r="J26" s="66"/>
      <c r="K26" s="174"/>
    </row>
    <row r="27" spans="1:11" ht="51.75" customHeight="1">
      <c r="A27" s="29">
        <v>11</v>
      </c>
      <c r="B27" s="11" t="s">
        <v>6</v>
      </c>
      <c r="C27" s="23"/>
      <c r="D27" s="10"/>
      <c r="E27" s="17"/>
      <c r="F27" s="17">
        <f t="shared" si="0"/>
        <v>400000</v>
      </c>
      <c r="G27" s="17">
        <v>400000</v>
      </c>
      <c r="H27" s="17"/>
      <c r="I27" s="17"/>
      <c r="J27" s="30" t="s">
        <v>35</v>
      </c>
      <c r="K27" s="167"/>
    </row>
    <row r="28" spans="1:11" s="101" customFormat="1" ht="13.5" customHeight="1">
      <c r="A28" s="29"/>
      <c r="B28" s="63" t="s">
        <v>436</v>
      </c>
      <c r="C28" s="64"/>
      <c r="D28" s="67">
        <f>SUM(D29:D29)</f>
        <v>0</v>
      </c>
      <c r="E28" s="37">
        <f>SUM(E29:E29)</f>
        <v>0</v>
      </c>
      <c r="F28" s="37">
        <f t="shared" si="0"/>
        <v>550000</v>
      </c>
      <c r="G28" s="37">
        <f>SUM(G29:G29)</f>
        <v>0</v>
      </c>
      <c r="H28" s="37">
        <f>SUM(H29:H29)</f>
        <v>550000</v>
      </c>
      <c r="I28" s="37">
        <f>SUM(I29:I29)</f>
        <v>0</v>
      </c>
      <c r="J28" s="68"/>
      <c r="K28" s="175"/>
    </row>
    <row r="29" spans="1:11" ht="38.25" customHeight="1">
      <c r="A29" s="29">
        <v>12</v>
      </c>
      <c r="B29" s="11" t="s">
        <v>226</v>
      </c>
      <c r="C29" s="23"/>
      <c r="D29" s="10"/>
      <c r="E29" s="17"/>
      <c r="F29" s="17">
        <f t="shared" si="0"/>
        <v>550000</v>
      </c>
      <c r="G29" s="17"/>
      <c r="H29" s="17">
        <v>550000</v>
      </c>
      <c r="I29" s="17"/>
      <c r="J29" s="30" t="s">
        <v>36</v>
      </c>
      <c r="K29" s="167"/>
    </row>
    <row r="30" spans="1:11" ht="16.5" customHeight="1">
      <c r="A30" s="39"/>
      <c r="B30" s="2" t="s">
        <v>51</v>
      </c>
      <c r="C30" s="3"/>
      <c r="D30" s="6">
        <f>SUM(D31)</f>
        <v>893290</v>
      </c>
      <c r="E30" s="6">
        <f>SUM(E31)</f>
        <v>100000</v>
      </c>
      <c r="F30" s="6">
        <f t="shared" si="0"/>
        <v>400000</v>
      </c>
      <c r="G30" s="6">
        <f>SUM(G31)</f>
        <v>400000</v>
      </c>
      <c r="H30" s="6">
        <f>SUM(H31)</f>
        <v>0</v>
      </c>
      <c r="I30" s="6">
        <f>SUM(I31)</f>
        <v>0</v>
      </c>
      <c r="J30" s="90"/>
      <c r="K30" s="176"/>
    </row>
    <row r="31" spans="1:11" s="102" customFormat="1" ht="15.75" customHeight="1">
      <c r="A31" s="29"/>
      <c r="B31" s="63" t="s">
        <v>63</v>
      </c>
      <c r="C31" s="64"/>
      <c r="D31" s="65">
        <f>SUM(D32:D34)</f>
        <v>893290</v>
      </c>
      <c r="E31" s="65">
        <f>SUM(E32:E34)</f>
        <v>100000</v>
      </c>
      <c r="F31" s="65">
        <f t="shared" si="0"/>
        <v>400000</v>
      </c>
      <c r="G31" s="65">
        <f>SUM(G32:G34)</f>
        <v>400000</v>
      </c>
      <c r="H31" s="65">
        <f>SUM(H32:H34)</f>
        <v>0</v>
      </c>
      <c r="I31" s="65">
        <f>SUM(I32:I34)</f>
        <v>0</v>
      </c>
      <c r="J31" s="66"/>
      <c r="K31" s="174"/>
    </row>
    <row r="32" spans="1:11" ht="26.25" customHeight="1">
      <c r="A32" s="29">
        <v>13</v>
      </c>
      <c r="B32" s="7" t="s">
        <v>9</v>
      </c>
      <c r="C32" s="7" t="s">
        <v>447</v>
      </c>
      <c r="D32" s="14"/>
      <c r="E32" s="17"/>
      <c r="F32" s="17">
        <f t="shared" si="0"/>
        <v>150000</v>
      </c>
      <c r="G32" s="17">
        <v>150000</v>
      </c>
      <c r="H32" s="17"/>
      <c r="I32" s="17"/>
      <c r="J32" s="38" t="s">
        <v>35</v>
      </c>
      <c r="K32" s="168"/>
    </row>
    <row r="33" spans="1:11" ht="26.25" customHeight="1">
      <c r="A33" s="29">
        <v>14</v>
      </c>
      <c r="B33" s="11" t="s">
        <v>26</v>
      </c>
      <c r="C33" s="15" t="s">
        <v>156</v>
      </c>
      <c r="D33" s="16">
        <v>793290</v>
      </c>
      <c r="E33" s="8">
        <v>100000</v>
      </c>
      <c r="F33" s="8">
        <f t="shared" si="0"/>
        <v>150000</v>
      </c>
      <c r="G33" s="17">
        <v>150000</v>
      </c>
      <c r="H33" s="8"/>
      <c r="I33" s="8"/>
      <c r="J33" s="38" t="s">
        <v>32</v>
      </c>
      <c r="K33" s="168"/>
    </row>
    <row r="34" spans="1:11" ht="31.5" customHeight="1">
      <c r="A34" s="29">
        <v>15</v>
      </c>
      <c r="B34" s="11" t="s">
        <v>228</v>
      </c>
      <c r="C34" s="15" t="s">
        <v>229</v>
      </c>
      <c r="D34" s="16">
        <v>100000</v>
      </c>
      <c r="E34" s="8"/>
      <c r="F34" s="8">
        <f t="shared" si="0"/>
        <v>100000</v>
      </c>
      <c r="G34" s="17">
        <v>100000</v>
      </c>
      <c r="H34" s="8"/>
      <c r="I34" s="8"/>
      <c r="J34" s="38">
        <v>2002</v>
      </c>
      <c r="K34" s="168"/>
    </row>
    <row r="35" spans="1:11" ht="15" customHeight="1">
      <c r="A35" s="39"/>
      <c r="B35" s="18" t="s">
        <v>52</v>
      </c>
      <c r="C35" s="53"/>
      <c r="D35" s="6">
        <f>SUM(D36,D38)</f>
        <v>182000</v>
      </c>
      <c r="E35" s="6">
        <f>SUM(E36,E38)</f>
        <v>15000</v>
      </c>
      <c r="F35" s="6">
        <f t="shared" si="0"/>
        <v>167000</v>
      </c>
      <c r="G35" s="6">
        <f>SUM(G36,G38)</f>
        <v>17000</v>
      </c>
      <c r="H35" s="6">
        <f>SUM(H36,H38)</f>
        <v>0</v>
      </c>
      <c r="I35" s="6">
        <f>SUM(I36,I38)</f>
        <v>150000</v>
      </c>
      <c r="J35" s="90"/>
      <c r="K35" s="176"/>
    </row>
    <row r="36" spans="1:11" s="99" customFormat="1" ht="15" customHeight="1">
      <c r="A36" s="48"/>
      <c r="B36" s="63" t="s">
        <v>76</v>
      </c>
      <c r="C36" s="82"/>
      <c r="D36" s="69">
        <f>SUM(D37:D37)</f>
        <v>150000</v>
      </c>
      <c r="E36" s="69">
        <f>SUM(E37:E37)</f>
        <v>0</v>
      </c>
      <c r="F36" s="178">
        <f t="shared" si="0"/>
        <v>150000</v>
      </c>
      <c r="G36" s="69">
        <f>SUM(G37:G37)</f>
        <v>0</v>
      </c>
      <c r="H36" s="69">
        <f>SUM(H37:H37)</f>
        <v>0</v>
      </c>
      <c r="I36" s="69">
        <f>SUM(I37:I37)</f>
        <v>150000</v>
      </c>
      <c r="J36" s="81"/>
      <c r="K36" s="177"/>
    </row>
    <row r="37" spans="1:11" s="99" customFormat="1" ht="51" customHeight="1">
      <c r="A37" s="48">
        <v>16</v>
      </c>
      <c r="B37" s="11" t="s">
        <v>437</v>
      </c>
      <c r="C37" s="15" t="s">
        <v>438</v>
      </c>
      <c r="D37" s="16">
        <v>150000</v>
      </c>
      <c r="E37" s="17"/>
      <c r="F37" s="17">
        <f t="shared" si="0"/>
        <v>150000</v>
      </c>
      <c r="G37" s="17"/>
      <c r="H37" s="17"/>
      <c r="I37" s="17">
        <v>150000</v>
      </c>
      <c r="J37" s="30">
        <v>2002</v>
      </c>
      <c r="K37" s="167"/>
    </row>
    <row r="38" spans="1:11" s="103" customFormat="1" ht="15" customHeight="1">
      <c r="A38" s="89"/>
      <c r="B38" s="71" t="s">
        <v>90</v>
      </c>
      <c r="C38" s="82"/>
      <c r="D38" s="69">
        <f>SUM(D39:D39)</f>
        <v>32000</v>
      </c>
      <c r="E38" s="69">
        <f>SUM(E39:E39)</f>
        <v>15000</v>
      </c>
      <c r="F38" s="69">
        <f t="shared" si="0"/>
        <v>17000</v>
      </c>
      <c r="G38" s="69">
        <f>SUM(G39:G39)</f>
        <v>17000</v>
      </c>
      <c r="H38" s="69">
        <f>SUM(H39:H39)</f>
        <v>0</v>
      </c>
      <c r="I38" s="69">
        <f>SUM(I39:I39)</f>
        <v>0</v>
      </c>
      <c r="J38" s="81"/>
      <c r="K38" s="177"/>
    </row>
    <row r="39" spans="1:11" s="103" customFormat="1" ht="29.25" customHeight="1">
      <c r="A39" s="48">
        <v>17</v>
      </c>
      <c r="B39" s="11" t="s">
        <v>425</v>
      </c>
      <c r="C39" s="15" t="s">
        <v>30</v>
      </c>
      <c r="D39" s="16">
        <v>32000</v>
      </c>
      <c r="E39" s="17">
        <v>15000</v>
      </c>
      <c r="F39" s="17">
        <f t="shared" si="0"/>
        <v>17000</v>
      </c>
      <c r="G39" s="17">
        <v>17000</v>
      </c>
      <c r="H39" s="17"/>
      <c r="I39" s="17"/>
      <c r="J39" s="30" t="s">
        <v>34</v>
      </c>
      <c r="K39" s="167"/>
    </row>
    <row r="40" spans="1:11" ht="15.75" customHeight="1">
      <c r="A40" s="39"/>
      <c r="B40" s="2" t="s">
        <v>53</v>
      </c>
      <c r="C40" s="3"/>
      <c r="D40" s="4">
        <f>SUM(D41,D43)</f>
        <v>25873100</v>
      </c>
      <c r="E40" s="5">
        <f>SUM(E41,E43)</f>
        <v>10405010</v>
      </c>
      <c r="F40" s="5">
        <f t="shared" si="0"/>
        <v>1468090</v>
      </c>
      <c r="G40" s="5">
        <f>SUM(G41,G43)</f>
        <v>1468090</v>
      </c>
      <c r="H40" s="5">
        <f>SUM(H41,H43)</f>
        <v>0</v>
      </c>
      <c r="I40" s="5">
        <f>SUM(I41,I43)</f>
        <v>0</v>
      </c>
      <c r="J40" s="90"/>
      <c r="K40" s="176"/>
    </row>
    <row r="41" spans="1:11" s="101" customFormat="1" ht="18" customHeight="1">
      <c r="A41" s="29"/>
      <c r="B41" s="63" t="s">
        <v>65</v>
      </c>
      <c r="C41" s="64"/>
      <c r="D41" s="67">
        <f>SUM(D42:D42)</f>
        <v>10873100</v>
      </c>
      <c r="E41" s="37">
        <f>SUM(E42:E42)</f>
        <v>10405010</v>
      </c>
      <c r="F41" s="37">
        <f t="shared" si="0"/>
        <v>468090</v>
      </c>
      <c r="G41" s="37">
        <f>SUM(G42:G42)</f>
        <v>468090</v>
      </c>
      <c r="H41" s="37">
        <f>SUM(H42:H42)</f>
        <v>0</v>
      </c>
      <c r="I41" s="37">
        <f>SUM(I42:I42)</f>
        <v>0</v>
      </c>
      <c r="J41" s="68"/>
      <c r="K41" s="175"/>
    </row>
    <row r="42" spans="1:11" ht="50.25" customHeight="1">
      <c r="A42" s="29">
        <v>18</v>
      </c>
      <c r="B42" s="11" t="s">
        <v>8</v>
      </c>
      <c r="C42" s="15" t="s">
        <v>240</v>
      </c>
      <c r="D42" s="16">
        <v>10873100</v>
      </c>
      <c r="E42" s="10">
        <v>10405010</v>
      </c>
      <c r="F42" s="10">
        <f t="shared" si="0"/>
        <v>468090</v>
      </c>
      <c r="G42" s="10">
        <v>468090</v>
      </c>
      <c r="H42" s="10"/>
      <c r="I42" s="10"/>
      <c r="J42" s="30" t="s">
        <v>37</v>
      </c>
      <c r="K42" s="167"/>
    </row>
    <row r="43" spans="1:11" ht="15.75" customHeight="1">
      <c r="A43" s="29"/>
      <c r="B43" s="63" t="s">
        <v>107</v>
      </c>
      <c r="C43" s="15"/>
      <c r="D43" s="16">
        <f>SUM(D44)</f>
        <v>15000000</v>
      </c>
      <c r="E43" s="10">
        <f>SUM(E44)</f>
        <v>0</v>
      </c>
      <c r="F43" s="10">
        <f t="shared" si="0"/>
        <v>1000000</v>
      </c>
      <c r="G43" s="10">
        <f>SUM(G44)</f>
        <v>1000000</v>
      </c>
      <c r="H43" s="10">
        <f>SUM(H44)</f>
        <v>0</v>
      </c>
      <c r="I43" s="10">
        <f>SUM(I44)</f>
        <v>0</v>
      </c>
      <c r="J43" s="30"/>
      <c r="K43" s="167"/>
    </row>
    <row r="44" spans="1:11" ht="53.25" customHeight="1">
      <c r="A44" s="29">
        <v>19</v>
      </c>
      <c r="B44" s="11" t="s">
        <v>108</v>
      </c>
      <c r="C44" s="15" t="s">
        <v>240</v>
      </c>
      <c r="D44" s="16">
        <v>15000000</v>
      </c>
      <c r="E44" s="10"/>
      <c r="F44" s="10">
        <f t="shared" si="0"/>
        <v>1000000</v>
      </c>
      <c r="G44" s="10">
        <v>1000000</v>
      </c>
      <c r="H44" s="10"/>
      <c r="I44" s="10"/>
      <c r="J44" s="30" t="s">
        <v>110</v>
      </c>
      <c r="K44" s="167"/>
    </row>
    <row r="45" spans="1:11" ht="15" customHeight="1">
      <c r="A45" s="39"/>
      <c r="B45" s="18" t="s">
        <v>412</v>
      </c>
      <c r="C45" s="32"/>
      <c r="D45" s="33">
        <f aca="true" t="shared" si="1" ref="D45:G46">SUM(D46)</f>
        <v>500000</v>
      </c>
      <c r="E45" s="6">
        <f t="shared" si="1"/>
        <v>54600</v>
      </c>
      <c r="F45" s="6">
        <f aca="true" t="shared" si="2" ref="F45:F50">SUM(G45:I45)</f>
        <v>250000</v>
      </c>
      <c r="G45" s="6">
        <f t="shared" si="1"/>
        <v>250000</v>
      </c>
      <c r="H45" s="6">
        <f>SUM(H46)</f>
        <v>0</v>
      </c>
      <c r="I45" s="6">
        <f>SUM(I46)</f>
        <v>0</v>
      </c>
      <c r="J45" s="90"/>
      <c r="K45" s="176"/>
    </row>
    <row r="46" spans="1:11" ht="15" customHeight="1">
      <c r="A46" s="29"/>
      <c r="B46" s="63" t="s">
        <v>411</v>
      </c>
      <c r="C46" s="74"/>
      <c r="D46" s="75">
        <f t="shared" si="1"/>
        <v>500000</v>
      </c>
      <c r="E46" s="65">
        <f t="shared" si="1"/>
        <v>54600</v>
      </c>
      <c r="F46" s="65">
        <f t="shared" si="2"/>
        <v>250000</v>
      </c>
      <c r="G46" s="65">
        <f t="shared" si="1"/>
        <v>250000</v>
      </c>
      <c r="H46" s="65">
        <f>SUM(H47)</f>
        <v>0</v>
      </c>
      <c r="I46" s="65">
        <f>SUM(I47)</f>
        <v>0</v>
      </c>
      <c r="J46" s="68"/>
      <c r="K46" s="175"/>
    </row>
    <row r="47" spans="1:11" ht="44.25" customHeight="1">
      <c r="A47" s="29">
        <v>20</v>
      </c>
      <c r="B47" s="11" t="s">
        <v>416</v>
      </c>
      <c r="C47" s="15" t="s">
        <v>448</v>
      </c>
      <c r="D47" s="16">
        <v>500000</v>
      </c>
      <c r="E47" s="17">
        <v>54600</v>
      </c>
      <c r="F47" s="17">
        <f t="shared" si="2"/>
        <v>250000</v>
      </c>
      <c r="G47" s="17">
        <v>250000</v>
      </c>
      <c r="H47" s="17"/>
      <c r="I47" s="17"/>
      <c r="J47" s="30" t="s">
        <v>31</v>
      </c>
      <c r="K47" s="167"/>
    </row>
    <row r="48" spans="1:11" ht="16.5" customHeight="1">
      <c r="A48" s="29"/>
      <c r="B48" s="18" t="s">
        <v>55</v>
      </c>
      <c r="C48" s="32"/>
      <c r="D48" s="33">
        <f aca="true" t="shared" si="3" ref="D48:G49">SUM(D49)</f>
        <v>125000</v>
      </c>
      <c r="E48" s="6">
        <f t="shared" si="3"/>
        <v>0</v>
      </c>
      <c r="F48" s="6">
        <f t="shared" si="2"/>
        <v>125000</v>
      </c>
      <c r="G48" s="6">
        <f t="shared" si="3"/>
        <v>125000</v>
      </c>
      <c r="H48" s="6">
        <f>SUM(H49)</f>
        <v>0</v>
      </c>
      <c r="I48" s="6">
        <f>SUM(I49)</f>
        <v>0</v>
      </c>
      <c r="J48" s="90"/>
      <c r="K48" s="167"/>
    </row>
    <row r="49" spans="1:11" ht="19.5" customHeight="1">
      <c r="A49" s="29"/>
      <c r="B49" s="63" t="s">
        <v>191</v>
      </c>
      <c r="C49" s="74"/>
      <c r="D49" s="75">
        <f t="shared" si="3"/>
        <v>125000</v>
      </c>
      <c r="E49" s="65">
        <f t="shared" si="3"/>
        <v>0</v>
      </c>
      <c r="F49" s="65">
        <f t="shared" si="2"/>
        <v>125000</v>
      </c>
      <c r="G49" s="65">
        <f t="shared" si="3"/>
        <v>125000</v>
      </c>
      <c r="H49" s="65">
        <f>SUM(H50)</f>
        <v>0</v>
      </c>
      <c r="I49" s="65">
        <f>SUM(I50)</f>
        <v>0</v>
      </c>
      <c r="J49" s="68"/>
      <c r="K49" s="167"/>
    </row>
    <row r="50" spans="1:11" ht="65.25" customHeight="1">
      <c r="A50" s="29">
        <v>21</v>
      </c>
      <c r="B50" s="11" t="s">
        <v>454</v>
      </c>
      <c r="C50" s="15" t="s">
        <v>193</v>
      </c>
      <c r="D50" s="16">
        <v>125000</v>
      </c>
      <c r="E50" s="17"/>
      <c r="F50" s="17">
        <f t="shared" si="2"/>
        <v>125000</v>
      </c>
      <c r="G50" s="17">
        <v>125000</v>
      </c>
      <c r="H50" s="17"/>
      <c r="I50" s="17"/>
      <c r="J50" s="30">
        <v>2002</v>
      </c>
      <c r="K50" s="167"/>
    </row>
    <row r="51" spans="1:11" ht="18" customHeight="1">
      <c r="A51" s="39"/>
      <c r="B51" s="2" t="s">
        <v>56</v>
      </c>
      <c r="C51" s="3"/>
      <c r="D51" s="4">
        <f>SUM(D52,D55,D57,D59)</f>
        <v>6042315</v>
      </c>
      <c r="E51" s="4">
        <f>SUM(E52,E55,E57,E59)</f>
        <v>1554014</v>
      </c>
      <c r="F51" s="4">
        <f t="shared" si="0"/>
        <v>4565100</v>
      </c>
      <c r="G51" s="4">
        <f>SUM(G52,G55,G57,G59)</f>
        <v>4565100</v>
      </c>
      <c r="H51" s="4">
        <f>SUM(H52,H55,H57,H59)</f>
        <v>0</v>
      </c>
      <c r="I51" s="4">
        <f>SUM(I52,I55,I57,I59)</f>
        <v>0</v>
      </c>
      <c r="J51" s="90"/>
      <c r="K51" s="176"/>
    </row>
    <row r="52" spans="1:11" s="102" customFormat="1" ht="17.25" customHeight="1">
      <c r="A52" s="29"/>
      <c r="B52" s="63" t="s">
        <v>81</v>
      </c>
      <c r="C52" s="64"/>
      <c r="D52" s="67">
        <f>SUM(D53:D54)</f>
        <v>4454100</v>
      </c>
      <c r="E52" s="65">
        <f>SUM(E53:E54)</f>
        <v>1547300</v>
      </c>
      <c r="F52" s="65">
        <f t="shared" si="0"/>
        <v>2250100</v>
      </c>
      <c r="G52" s="65">
        <f>SUM(G53:G54)</f>
        <v>2250100</v>
      </c>
      <c r="H52" s="65">
        <f>SUM(H53:H54)</f>
        <v>0</v>
      </c>
      <c r="I52" s="65">
        <f>SUM(I53:I54)</f>
        <v>0</v>
      </c>
      <c r="J52" s="66"/>
      <c r="K52" s="174"/>
    </row>
    <row r="53" spans="1:11" ht="29.25" customHeight="1">
      <c r="A53" s="29">
        <v>22</v>
      </c>
      <c r="B53" s="11" t="s">
        <v>16</v>
      </c>
      <c r="C53" s="15" t="s">
        <v>150</v>
      </c>
      <c r="D53" s="91">
        <v>3790000</v>
      </c>
      <c r="E53" s="10">
        <v>1533300</v>
      </c>
      <c r="F53" s="10">
        <f t="shared" si="0"/>
        <v>1600000</v>
      </c>
      <c r="G53" s="10">
        <v>1600000</v>
      </c>
      <c r="H53" s="10"/>
      <c r="I53" s="10"/>
      <c r="J53" s="30" t="s">
        <v>2</v>
      </c>
      <c r="K53" s="167"/>
    </row>
    <row r="54" spans="1:11" ht="28.5" customHeight="1">
      <c r="A54" s="29">
        <v>23</v>
      </c>
      <c r="B54" s="11" t="s">
        <v>106</v>
      </c>
      <c r="C54" s="15" t="s">
        <v>151</v>
      </c>
      <c r="D54" s="16">
        <v>664100</v>
      </c>
      <c r="E54" s="10">
        <v>14000</v>
      </c>
      <c r="F54" s="10">
        <f t="shared" si="0"/>
        <v>650100</v>
      </c>
      <c r="G54" s="10">
        <v>650100</v>
      </c>
      <c r="H54" s="10"/>
      <c r="I54" s="10"/>
      <c r="J54" s="30" t="s">
        <v>38</v>
      </c>
      <c r="K54" s="167"/>
    </row>
    <row r="55" spans="1:11" s="101" customFormat="1" ht="15.75" customHeight="1">
      <c r="A55" s="29"/>
      <c r="B55" s="63" t="s">
        <v>80</v>
      </c>
      <c r="C55" s="74"/>
      <c r="D55" s="75">
        <f>SUM(D56:D56)</f>
        <v>1038215</v>
      </c>
      <c r="E55" s="75">
        <f>SUM(E56:E56)</f>
        <v>6714</v>
      </c>
      <c r="F55" s="75">
        <f t="shared" si="0"/>
        <v>265000</v>
      </c>
      <c r="G55" s="75">
        <f>SUM(G56:G56)</f>
        <v>265000</v>
      </c>
      <c r="H55" s="75">
        <f>SUM(H56:H56)</f>
        <v>0</v>
      </c>
      <c r="I55" s="75">
        <f>SUM(I56:I56)</f>
        <v>0</v>
      </c>
      <c r="J55" s="68"/>
      <c r="K55" s="175"/>
    </row>
    <row r="56" spans="1:11" ht="27" customHeight="1">
      <c r="A56" s="29">
        <v>24</v>
      </c>
      <c r="B56" s="11" t="s">
        <v>4</v>
      </c>
      <c r="C56" s="15" t="s">
        <v>5</v>
      </c>
      <c r="D56" s="16">
        <v>1038215</v>
      </c>
      <c r="E56" s="10">
        <v>6714</v>
      </c>
      <c r="F56" s="10">
        <f t="shared" si="0"/>
        <v>265000</v>
      </c>
      <c r="G56" s="10">
        <v>265000</v>
      </c>
      <c r="H56" s="10"/>
      <c r="I56" s="10"/>
      <c r="J56" s="30" t="s">
        <v>134</v>
      </c>
      <c r="K56" s="167"/>
    </row>
    <row r="57" spans="1:11" ht="17.25" customHeight="1">
      <c r="A57" s="29"/>
      <c r="B57" s="63" t="s">
        <v>59</v>
      </c>
      <c r="C57" s="64"/>
      <c r="D57" s="67">
        <f>SUM(D58:D58)</f>
        <v>360000</v>
      </c>
      <c r="E57" s="67">
        <f>SUM(E58:E58)</f>
        <v>0</v>
      </c>
      <c r="F57" s="67">
        <f t="shared" si="0"/>
        <v>360000</v>
      </c>
      <c r="G57" s="67">
        <f>SUM(G58:G58)</f>
        <v>360000</v>
      </c>
      <c r="H57" s="67">
        <f>SUM(H58:H58)</f>
        <v>0</v>
      </c>
      <c r="I57" s="67">
        <f>SUM(I58:I58)</f>
        <v>0</v>
      </c>
      <c r="J57" s="66"/>
      <c r="K57" s="174"/>
    </row>
    <row r="58" spans="1:11" s="100" customFormat="1" ht="94.5" customHeight="1">
      <c r="A58" s="29">
        <v>25</v>
      </c>
      <c r="B58" s="11" t="s">
        <v>452</v>
      </c>
      <c r="C58" s="15" t="s">
        <v>195</v>
      </c>
      <c r="D58" s="16">
        <v>360000</v>
      </c>
      <c r="E58" s="10"/>
      <c r="F58" s="10">
        <f t="shared" si="0"/>
        <v>360000</v>
      </c>
      <c r="G58" s="10">
        <v>360000</v>
      </c>
      <c r="H58" s="10"/>
      <c r="I58" s="10"/>
      <c r="J58" s="30">
        <v>2002</v>
      </c>
      <c r="K58" s="167"/>
    </row>
    <row r="59" spans="1:11" s="101" customFormat="1" ht="16.5" customHeight="1">
      <c r="A59" s="29"/>
      <c r="B59" s="63" t="s">
        <v>60</v>
      </c>
      <c r="C59" s="74"/>
      <c r="D59" s="75">
        <f>SUM(D60:D64)</f>
        <v>190000</v>
      </c>
      <c r="E59" s="67">
        <f>SUM(E60:E64)</f>
        <v>0</v>
      </c>
      <c r="F59" s="67">
        <f t="shared" si="0"/>
        <v>1690000</v>
      </c>
      <c r="G59" s="67">
        <f>SUM(G60:G64)</f>
        <v>1690000</v>
      </c>
      <c r="H59" s="67">
        <f>SUM(H60:H64)</f>
        <v>0</v>
      </c>
      <c r="I59" s="67">
        <f>SUM(I60:I64)</f>
        <v>0</v>
      </c>
      <c r="J59" s="68"/>
      <c r="K59" s="175"/>
    </row>
    <row r="60" spans="1:11" s="101" customFormat="1" ht="105.75" customHeight="1">
      <c r="A60" s="29">
        <v>26</v>
      </c>
      <c r="B60" s="11" t="s">
        <v>453</v>
      </c>
      <c r="C60" s="15" t="s">
        <v>87</v>
      </c>
      <c r="D60" s="16"/>
      <c r="E60" s="10"/>
      <c r="F60" s="10">
        <f t="shared" si="0"/>
        <v>800000</v>
      </c>
      <c r="G60" s="10">
        <v>800000</v>
      </c>
      <c r="H60" s="10"/>
      <c r="I60" s="10"/>
      <c r="J60" s="30" t="s">
        <v>35</v>
      </c>
      <c r="K60" s="167"/>
    </row>
    <row r="61" spans="1:11" s="101" customFormat="1" ht="66.75" customHeight="1">
      <c r="A61" s="29">
        <v>27</v>
      </c>
      <c r="B61" s="11" t="s">
        <v>418</v>
      </c>
      <c r="C61" s="15" t="s">
        <v>85</v>
      </c>
      <c r="D61" s="16"/>
      <c r="E61" s="10"/>
      <c r="F61" s="10">
        <f t="shared" si="0"/>
        <v>700000</v>
      </c>
      <c r="G61" s="10">
        <v>700000</v>
      </c>
      <c r="H61" s="10"/>
      <c r="I61" s="10"/>
      <c r="J61" s="30" t="s">
        <v>35</v>
      </c>
      <c r="K61" s="167"/>
    </row>
    <row r="62" spans="1:11" s="101" customFormat="1" ht="28.5" customHeight="1">
      <c r="A62" s="29">
        <v>28</v>
      </c>
      <c r="B62" s="11" t="s">
        <v>421</v>
      </c>
      <c r="C62" s="15" t="s">
        <v>422</v>
      </c>
      <c r="D62" s="16">
        <v>50000</v>
      </c>
      <c r="E62" s="10"/>
      <c r="F62" s="10">
        <f aca="true" t="shared" si="4" ref="F62:F67">SUM(G62:I62)</f>
        <v>50000</v>
      </c>
      <c r="G62" s="10">
        <v>50000</v>
      </c>
      <c r="H62" s="10"/>
      <c r="I62" s="10"/>
      <c r="J62" s="30">
        <v>2002</v>
      </c>
      <c r="K62" s="167"/>
    </row>
    <row r="63" spans="1:11" s="101" customFormat="1" ht="45" customHeight="1">
      <c r="A63" s="29">
        <v>29</v>
      </c>
      <c r="B63" s="11" t="s">
        <v>423</v>
      </c>
      <c r="C63" s="15" t="s">
        <v>449</v>
      </c>
      <c r="D63" s="10">
        <v>65000</v>
      </c>
      <c r="E63" s="10"/>
      <c r="F63" s="10">
        <f t="shared" si="4"/>
        <v>65000</v>
      </c>
      <c r="G63" s="10">
        <v>65000</v>
      </c>
      <c r="H63" s="10"/>
      <c r="I63" s="10"/>
      <c r="J63" s="30">
        <v>2002</v>
      </c>
      <c r="K63" s="167"/>
    </row>
    <row r="64" spans="1:11" s="101" customFormat="1" ht="71.25" customHeight="1">
      <c r="A64" s="29">
        <v>30</v>
      </c>
      <c r="B64" s="11" t="s">
        <v>441</v>
      </c>
      <c r="C64" s="15" t="s">
        <v>419</v>
      </c>
      <c r="D64" s="16">
        <v>75000</v>
      </c>
      <c r="E64" s="17"/>
      <c r="F64" s="17">
        <f t="shared" si="4"/>
        <v>75000</v>
      </c>
      <c r="G64" s="17">
        <v>75000</v>
      </c>
      <c r="H64" s="17"/>
      <c r="I64" s="17"/>
      <c r="J64" s="30">
        <v>2002</v>
      </c>
      <c r="K64" s="167"/>
    </row>
    <row r="65" spans="1:11" s="100" customFormat="1" ht="15" customHeight="1">
      <c r="A65" s="39"/>
      <c r="B65" s="2" t="s">
        <v>70</v>
      </c>
      <c r="C65" s="3"/>
      <c r="D65" s="4">
        <f>SUM(D66)</f>
        <v>300000</v>
      </c>
      <c r="E65" s="5">
        <f>SUM(E66)</f>
        <v>0</v>
      </c>
      <c r="F65" s="5">
        <f t="shared" si="4"/>
        <v>300000</v>
      </c>
      <c r="G65" s="5">
        <f>SUM(G66)</f>
        <v>300000</v>
      </c>
      <c r="H65" s="5">
        <f>SUM(H66)</f>
        <v>0</v>
      </c>
      <c r="I65" s="5">
        <f>SUM(I66)</f>
        <v>0</v>
      </c>
      <c r="J65" s="90"/>
      <c r="K65" s="176"/>
    </row>
    <row r="66" spans="1:11" s="101" customFormat="1" ht="16.5" customHeight="1">
      <c r="A66" s="29"/>
      <c r="B66" s="63" t="s">
        <v>71</v>
      </c>
      <c r="C66" s="64"/>
      <c r="D66" s="93">
        <f>SUM(D67:D67)</f>
        <v>300000</v>
      </c>
      <c r="E66" s="65">
        <f>SUM(E67:E67)</f>
        <v>0</v>
      </c>
      <c r="F66" s="65">
        <f t="shared" si="4"/>
        <v>300000</v>
      </c>
      <c r="G66" s="65">
        <f>SUM(G67:G67)</f>
        <v>300000</v>
      </c>
      <c r="H66" s="65">
        <f>SUM(H67:H67)</f>
        <v>0</v>
      </c>
      <c r="I66" s="65">
        <f>SUM(I67:I67)</f>
        <v>0</v>
      </c>
      <c r="J66" s="68"/>
      <c r="K66" s="175"/>
    </row>
    <row r="67" spans="1:11" s="100" customFormat="1" ht="78.75" customHeight="1">
      <c r="A67" s="29">
        <v>31</v>
      </c>
      <c r="B67" s="11" t="s">
        <v>450</v>
      </c>
      <c r="C67" s="23" t="s">
        <v>451</v>
      </c>
      <c r="D67" s="9">
        <v>300000</v>
      </c>
      <c r="E67" s="9"/>
      <c r="F67" s="9">
        <f t="shared" si="4"/>
        <v>300000</v>
      </c>
      <c r="G67" s="9">
        <v>300000</v>
      </c>
      <c r="H67" s="9"/>
      <c r="I67" s="9"/>
      <c r="J67" s="30">
        <v>2002</v>
      </c>
      <c r="K67" s="167"/>
    </row>
    <row r="68" ht="4.5" customHeight="1"/>
    <row r="69" ht="2.25" customHeight="1"/>
    <row r="70" ht="3" customHeight="1" hidden="1"/>
    <row r="71" ht="4.5" customHeight="1" hidden="1"/>
  </sheetData>
  <mergeCells count="14">
    <mergeCell ref="E3:E7"/>
    <mergeCell ref="B3:B7"/>
    <mergeCell ref="A3:A7"/>
    <mergeCell ref="D3:D7"/>
    <mergeCell ref="C3:C7"/>
    <mergeCell ref="J3:J7"/>
    <mergeCell ref="K3:K7"/>
    <mergeCell ref="F3:I3"/>
    <mergeCell ref="F4:F7"/>
    <mergeCell ref="G4:I4"/>
    <mergeCell ref="G5:H5"/>
    <mergeCell ref="G6:G7"/>
    <mergeCell ref="H6:H7"/>
    <mergeCell ref="I5:I7"/>
  </mergeCells>
  <printOptions horizontalCentered="1"/>
  <pageMargins left="0" right="0.1968503937007874" top="0.3937007874015748" bottom="0" header="0.31496062992125984" footer="0.11811023622047245"/>
  <pageSetup horizontalDpi="300" verticalDpi="300" orientation="landscape" paperSize="9" r:id="rId2"/>
  <rowBreaks count="3" manualBreakCount="3">
    <brk id="17" max="255" man="1"/>
    <brk id="29" max="255" man="1"/>
    <brk id="58" max="255" man="1"/>
  </rowBreaks>
  <colBreaks count="1" manualBreakCount="1">
    <brk id="255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17"/>
  <sheetViews>
    <sheetView zoomScale="75" zoomScaleNormal="75" workbookViewId="0" topLeftCell="A4">
      <pane ySplit="1020" topLeftCell="BM34" activePane="bottomLeft" state="split"/>
      <selection pane="topLeft" activeCell="A4" sqref="A4"/>
      <selection pane="bottomLeft" activeCell="K9" sqref="K9"/>
    </sheetView>
  </sheetViews>
  <sheetFormatPr defaultColWidth="9.00390625" defaultRowHeight="12.75"/>
  <cols>
    <col min="1" max="1" width="4.25390625" style="143" customWidth="1"/>
    <col min="2" max="2" width="31.25390625" style="97" customWidth="1"/>
    <col min="3" max="3" width="24.875" style="97" customWidth="1"/>
    <col min="4" max="4" width="13.125" style="97" customWidth="1"/>
    <col min="5" max="5" width="12.25390625" style="97" customWidth="1"/>
    <col min="6" max="6" width="12.375" style="97" customWidth="1"/>
    <col min="7" max="7" width="12.125" style="97" customWidth="1"/>
    <col min="8" max="8" width="11.75390625" style="97" customWidth="1"/>
    <col min="9" max="9" width="13.25390625" style="97" customWidth="1"/>
    <col min="10" max="10" width="9.00390625" style="97" customWidth="1"/>
    <col min="11" max="11" width="39.25390625" style="97" customWidth="1"/>
    <col min="12" max="16384" width="0" style="97" hidden="1" customWidth="1"/>
  </cols>
  <sheetData>
    <row r="1" spans="1:10" ht="50.25" customHeight="1">
      <c r="A1" s="136"/>
      <c r="B1" s="40"/>
      <c r="C1" s="13"/>
      <c r="D1" s="41"/>
      <c r="E1" s="42"/>
      <c r="F1" s="42"/>
      <c r="G1" s="42"/>
      <c r="H1" s="42"/>
      <c r="I1" s="42" t="s">
        <v>230</v>
      </c>
      <c r="J1" s="43"/>
    </row>
    <row r="2" spans="1:10" ht="4.5" customHeight="1">
      <c r="A2" s="136"/>
      <c r="B2" s="40"/>
      <c r="C2" s="13"/>
      <c r="D2" s="41"/>
      <c r="E2" s="42"/>
      <c r="F2" s="42"/>
      <c r="G2" s="42"/>
      <c r="H2" s="42"/>
      <c r="I2" s="42"/>
      <c r="J2" s="43"/>
    </row>
    <row r="3" spans="1:10" ht="18" customHeight="1">
      <c r="A3" s="214"/>
      <c r="B3" s="211" t="s">
        <v>46</v>
      </c>
      <c r="C3" s="204" t="s">
        <v>0</v>
      </c>
      <c r="D3" s="217" t="s">
        <v>48</v>
      </c>
      <c r="E3" s="204" t="s">
        <v>100</v>
      </c>
      <c r="F3" s="238" t="s">
        <v>101</v>
      </c>
      <c r="G3" s="239"/>
      <c r="H3" s="239"/>
      <c r="I3" s="240"/>
      <c r="J3" s="235" t="s">
        <v>47</v>
      </c>
    </row>
    <row r="4" spans="1:10" ht="15" customHeight="1">
      <c r="A4" s="215"/>
      <c r="B4" s="212"/>
      <c r="C4" s="209"/>
      <c r="D4" s="218"/>
      <c r="E4" s="209"/>
      <c r="F4" s="241"/>
      <c r="G4" s="242"/>
      <c r="H4" s="242"/>
      <c r="I4" s="243"/>
      <c r="J4" s="236"/>
    </row>
    <row r="5" spans="1:10" ht="15.75" customHeight="1">
      <c r="A5" s="215"/>
      <c r="B5" s="212"/>
      <c r="C5" s="209"/>
      <c r="D5" s="218"/>
      <c r="E5" s="209"/>
      <c r="F5" s="204" t="s">
        <v>102</v>
      </c>
      <c r="G5" s="204" t="s">
        <v>103</v>
      </c>
      <c r="H5" s="204" t="s">
        <v>104</v>
      </c>
      <c r="I5" s="204" t="s">
        <v>105</v>
      </c>
      <c r="J5" s="236"/>
    </row>
    <row r="6" spans="1:10" ht="18.75" customHeight="1">
      <c r="A6" s="215"/>
      <c r="B6" s="212"/>
      <c r="C6" s="209"/>
      <c r="D6" s="218"/>
      <c r="E6" s="209"/>
      <c r="F6" s="205"/>
      <c r="G6" s="205"/>
      <c r="H6" s="205"/>
      <c r="I6" s="205"/>
      <c r="J6" s="236"/>
    </row>
    <row r="7" spans="1:10" ht="4.5" customHeight="1">
      <c r="A7" s="216"/>
      <c r="B7" s="213"/>
      <c r="C7" s="210"/>
      <c r="D7" s="219"/>
      <c r="E7" s="210"/>
      <c r="F7" s="198"/>
      <c r="G7" s="198"/>
      <c r="H7" s="198"/>
      <c r="I7" s="198"/>
      <c r="J7" s="237"/>
    </row>
    <row r="8" spans="1:10" ht="12" customHeight="1">
      <c r="A8" s="118">
        <v>1</v>
      </c>
      <c r="B8" s="27">
        <v>2</v>
      </c>
      <c r="C8" s="25">
        <v>3</v>
      </c>
      <c r="D8" s="26">
        <v>4</v>
      </c>
      <c r="E8" s="27">
        <v>5</v>
      </c>
      <c r="F8" s="27">
        <v>6</v>
      </c>
      <c r="G8" s="27">
        <v>7</v>
      </c>
      <c r="H8" s="27">
        <v>8</v>
      </c>
      <c r="I8" s="27">
        <v>9</v>
      </c>
      <c r="J8" s="38">
        <v>10</v>
      </c>
    </row>
    <row r="9" spans="1:10" s="98" customFormat="1" ht="18" customHeight="1">
      <c r="A9" s="137"/>
      <c r="B9" s="44" t="s">
        <v>1</v>
      </c>
      <c r="C9" s="45"/>
      <c r="D9" s="46">
        <f aca="true" t="shared" si="0" ref="D9:I9">SUM(D10,D19,D34,D39,D44,D51,D56,D59,D62,D78,D83)</f>
        <v>120912020</v>
      </c>
      <c r="E9" s="46">
        <f t="shared" si="0"/>
        <v>27089120</v>
      </c>
      <c r="F9" s="46">
        <f t="shared" si="0"/>
        <v>22898885</v>
      </c>
      <c r="G9" s="46">
        <f t="shared" si="0"/>
        <v>20080100</v>
      </c>
      <c r="H9" s="46">
        <f t="shared" si="0"/>
        <v>23766565</v>
      </c>
      <c r="I9" s="46">
        <f t="shared" si="0"/>
        <v>38245350</v>
      </c>
      <c r="J9" s="47"/>
    </row>
    <row r="10" spans="1:10" s="98" customFormat="1" ht="15.75" customHeight="1">
      <c r="A10" s="138"/>
      <c r="B10" s="54" t="s">
        <v>78</v>
      </c>
      <c r="C10" s="55"/>
      <c r="D10" s="56">
        <f aca="true" t="shared" si="1" ref="D10:I10">SUM(D11)</f>
        <v>6310000</v>
      </c>
      <c r="E10" s="56">
        <f t="shared" si="1"/>
        <v>110350</v>
      </c>
      <c r="F10" s="56">
        <f t="shared" si="1"/>
        <v>3024000</v>
      </c>
      <c r="G10" s="56">
        <f t="shared" si="1"/>
        <v>890000</v>
      </c>
      <c r="H10" s="56">
        <f t="shared" si="1"/>
        <v>2289650</v>
      </c>
      <c r="I10" s="56">
        <f t="shared" si="1"/>
        <v>0</v>
      </c>
      <c r="J10" s="57"/>
    </row>
    <row r="11" spans="1:10" s="99" customFormat="1" ht="16.5" customHeight="1">
      <c r="A11" s="139"/>
      <c r="B11" s="77" t="s">
        <v>82</v>
      </c>
      <c r="C11" s="78"/>
      <c r="D11" s="79">
        <f aca="true" t="shared" si="2" ref="D11:I11">SUM(D12:D18)</f>
        <v>6310000</v>
      </c>
      <c r="E11" s="79">
        <f t="shared" si="2"/>
        <v>110350</v>
      </c>
      <c r="F11" s="79">
        <f t="shared" si="2"/>
        <v>3024000</v>
      </c>
      <c r="G11" s="79">
        <f t="shared" si="2"/>
        <v>890000</v>
      </c>
      <c r="H11" s="79">
        <f t="shared" si="2"/>
        <v>2289650</v>
      </c>
      <c r="I11" s="79">
        <f t="shared" si="2"/>
        <v>0</v>
      </c>
      <c r="J11" s="80"/>
    </row>
    <row r="12" spans="1:10" s="100" customFormat="1" ht="66.75" customHeight="1">
      <c r="A12" s="137">
        <v>1</v>
      </c>
      <c r="B12" s="59" t="s">
        <v>414</v>
      </c>
      <c r="C12" s="60" t="s">
        <v>415</v>
      </c>
      <c r="D12" s="61">
        <v>120000</v>
      </c>
      <c r="E12" s="61"/>
      <c r="F12" s="61">
        <v>120000</v>
      </c>
      <c r="G12" s="61"/>
      <c r="H12" s="61"/>
      <c r="I12" s="61"/>
      <c r="J12" s="62"/>
    </row>
    <row r="13" spans="1:10" s="98" customFormat="1" ht="80.25" customHeight="1">
      <c r="A13" s="137">
        <v>2</v>
      </c>
      <c r="B13" s="7" t="s">
        <v>119</v>
      </c>
      <c r="C13" s="94" t="s">
        <v>243</v>
      </c>
      <c r="D13" s="14">
        <v>5500000</v>
      </c>
      <c r="E13" s="17">
        <v>110350</v>
      </c>
      <c r="F13" s="17">
        <v>2214000</v>
      </c>
      <c r="G13" s="17">
        <v>890000</v>
      </c>
      <c r="H13" s="17">
        <v>2289650</v>
      </c>
      <c r="I13" s="17"/>
      <c r="J13" s="30" t="s">
        <v>32</v>
      </c>
    </row>
    <row r="14" spans="1:10" s="98" customFormat="1" ht="41.25" customHeight="1">
      <c r="A14" s="137">
        <v>3</v>
      </c>
      <c r="B14" s="7" t="s">
        <v>177</v>
      </c>
      <c r="C14" s="94" t="s">
        <v>175</v>
      </c>
      <c r="D14" s="14">
        <v>105000</v>
      </c>
      <c r="E14" s="17"/>
      <c r="F14" s="17">
        <v>105000</v>
      </c>
      <c r="G14" s="17"/>
      <c r="H14" s="17"/>
      <c r="I14" s="17"/>
      <c r="J14" s="30">
        <v>2002</v>
      </c>
    </row>
    <row r="15" spans="1:10" s="98" customFormat="1" ht="40.5" customHeight="1">
      <c r="A15" s="137">
        <v>4</v>
      </c>
      <c r="B15" s="7" t="s">
        <v>178</v>
      </c>
      <c r="C15" s="94" t="s">
        <v>176</v>
      </c>
      <c r="D15" s="14">
        <v>135000</v>
      </c>
      <c r="E15" s="17"/>
      <c r="F15" s="17">
        <v>135000</v>
      </c>
      <c r="G15" s="17"/>
      <c r="H15" s="17"/>
      <c r="I15" s="17"/>
      <c r="J15" s="30">
        <v>2002</v>
      </c>
    </row>
    <row r="16" spans="1:10" s="98" customFormat="1" ht="65.25" customHeight="1">
      <c r="A16" s="137">
        <v>5</v>
      </c>
      <c r="B16" s="7" t="s">
        <v>190</v>
      </c>
      <c r="C16" s="94" t="s">
        <v>216</v>
      </c>
      <c r="D16" s="14">
        <v>250000</v>
      </c>
      <c r="E16" s="17"/>
      <c r="F16" s="17">
        <v>250000</v>
      </c>
      <c r="G16" s="17"/>
      <c r="H16" s="17"/>
      <c r="I16" s="17"/>
      <c r="J16" s="30">
        <v>2002</v>
      </c>
    </row>
    <row r="17" spans="1:10" s="98" customFormat="1" ht="42" customHeight="1">
      <c r="A17" s="137">
        <v>6</v>
      </c>
      <c r="B17" s="7" t="s">
        <v>206</v>
      </c>
      <c r="C17" s="94" t="s">
        <v>207</v>
      </c>
      <c r="D17" s="14">
        <v>200000</v>
      </c>
      <c r="E17" s="17"/>
      <c r="F17" s="17">
        <v>200000</v>
      </c>
      <c r="G17" s="17"/>
      <c r="H17" s="17"/>
      <c r="I17" s="17"/>
      <c r="J17" s="30">
        <v>2002</v>
      </c>
    </row>
    <row r="18" spans="1:10" s="98" customFormat="1" ht="64.5" customHeight="1">
      <c r="A18" s="137">
        <v>7</v>
      </c>
      <c r="B18" s="7"/>
      <c r="C18" s="94"/>
      <c r="D18" s="14"/>
      <c r="E18" s="17"/>
      <c r="F18" s="17"/>
      <c r="G18" s="17"/>
      <c r="H18" s="17"/>
      <c r="I18" s="17"/>
      <c r="J18" s="30">
        <v>2002</v>
      </c>
    </row>
    <row r="19" spans="1:10" s="98" customFormat="1" ht="17.25" customHeight="1">
      <c r="A19" s="39"/>
      <c r="B19" s="18" t="s">
        <v>49</v>
      </c>
      <c r="C19" s="19"/>
      <c r="D19" s="20">
        <f aca="true" t="shared" si="3" ref="D19:I19">SUM(D25,D20)</f>
        <v>80181315</v>
      </c>
      <c r="E19" s="21">
        <f t="shared" si="3"/>
        <v>14489660</v>
      </c>
      <c r="F19" s="21">
        <f t="shared" si="3"/>
        <v>11644695</v>
      </c>
      <c r="G19" s="21">
        <f t="shared" si="3"/>
        <v>10343000</v>
      </c>
      <c r="H19" s="21">
        <f t="shared" si="3"/>
        <v>12458610</v>
      </c>
      <c r="I19" s="21">
        <f t="shared" si="3"/>
        <v>32565350</v>
      </c>
      <c r="J19" s="28"/>
    </row>
    <row r="20" spans="1:10" s="101" customFormat="1" ht="18" customHeight="1">
      <c r="A20" s="35"/>
      <c r="B20" s="63" t="s">
        <v>73</v>
      </c>
      <c r="C20" s="64"/>
      <c r="D20" s="37">
        <f aca="true" t="shared" si="4" ref="D20:I20">SUM(D21:D24)</f>
        <v>33281315</v>
      </c>
      <c r="E20" s="37">
        <f t="shared" si="4"/>
        <v>7601270</v>
      </c>
      <c r="F20" s="37">
        <f t="shared" si="4"/>
        <v>6014695</v>
      </c>
      <c r="G20" s="37">
        <f t="shared" si="4"/>
        <v>4600000</v>
      </c>
      <c r="H20" s="37">
        <f t="shared" si="4"/>
        <v>5000000</v>
      </c>
      <c r="I20" s="37">
        <f t="shared" si="4"/>
        <v>10065350</v>
      </c>
      <c r="J20" s="66"/>
    </row>
    <row r="21" spans="1:10" s="98" customFormat="1" ht="63.75">
      <c r="A21" s="48">
        <v>9</v>
      </c>
      <c r="B21" s="9" t="s">
        <v>75</v>
      </c>
      <c r="C21" s="15" t="s">
        <v>147</v>
      </c>
      <c r="D21" s="12">
        <v>13300000</v>
      </c>
      <c r="E21" s="10">
        <v>1057300</v>
      </c>
      <c r="F21" s="10">
        <v>3000000</v>
      </c>
      <c r="G21" s="10">
        <v>3000000</v>
      </c>
      <c r="H21" s="10">
        <v>3000000</v>
      </c>
      <c r="I21" s="10">
        <f>D21-E21-F21-G21-H21</f>
        <v>3242700</v>
      </c>
      <c r="J21" s="30" t="s">
        <v>33</v>
      </c>
    </row>
    <row r="22" spans="1:10" s="98" customFormat="1" ht="81" customHeight="1">
      <c r="A22" s="48">
        <v>10</v>
      </c>
      <c r="B22" s="9" t="s">
        <v>93</v>
      </c>
      <c r="C22" s="15" t="s">
        <v>148</v>
      </c>
      <c r="D22" s="12">
        <v>6131315</v>
      </c>
      <c r="E22" s="9">
        <v>4716620</v>
      </c>
      <c r="F22" s="148">
        <v>1414695</v>
      </c>
      <c r="G22" s="9"/>
      <c r="H22" s="9"/>
      <c r="I22" s="9"/>
      <c r="J22" s="30" t="s">
        <v>3</v>
      </c>
    </row>
    <row r="23" spans="1:10" s="98" customFormat="1" ht="38.25">
      <c r="A23" s="48">
        <v>11</v>
      </c>
      <c r="B23" s="9" t="s">
        <v>39</v>
      </c>
      <c r="C23" s="15" t="s">
        <v>14</v>
      </c>
      <c r="D23" s="12">
        <v>9850000</v>
      </c>
      <c r="E23" s="9">
        <v>827350</v>
      </c>
      <c r="F23" s="9">
        <v>1000000</v>
      </c>
      <c r="G23" s="9">
        <v>1000000</v>
      </c>
      <c r="H23" s="9">
        <v>1000000</v>
      </c>
      <c r="I23" s="9">
        <f>D23-E23-F23-G23-H23</f>
        <v>6022650</v>
      </c>
      <c r="J23" s="30" t="s">
        <v>40</v>
      </c>
    </row>
    <row r="24" spans="1:10" s="98" customFormat="1" ht="43.5" customHeight="1">
      <c r="A24" s="48">
        <v>12</v>
      </c>
      <c r="B24" s="11" t="s">
        <v>94</v>
      </c>
      <c r="C24" s="15" t="s">
        <v>95</v>
      </c>
      <c r="D24" s="16">
        <v>4000000</v>
      </c>
      <c r="E24" s="17">
        <v>1000000</v>
      </c>
      <c r="F24" s="17">
        <v>600000</v>
      </c>
      <c r="G24" s="17">
        <v>600000</v>
      </c>
      <c r="H24" s="17">
        <v>1000000</v>
      </c>
      <c r="I24" s="17">
        <f>D24-E24-F24-G24-H24</f>
        <v>800000</v>
      </c>
      <c r="J24" s="30" t="s">
        <v>41</v>
      </c>
    </row>
    <row r="25" spans="1:10" s="101" customFormat="1" ht="18.75" customHeight="1">
      <c r="A25" s="34"/>
      <c r="B25" s="63" t="s">
        <v>72</v>
      </c>
      <c r="C25" s="64"/>
      <c r="D25" s="67">
        <f aca="true" t="shared" si="5" ref="D25:I25">SUM(D26:D33)</f>
        <v>46900000</v>
      </c>
      <c r="E25" s="37">
        <f t="shared" si="5"/>
        <v>6888390</v>
      </c>
      <c r="F25" s="37">
        <f t="shared" si="5"/>
        <v>5630000</v>
      </c>
      <c r="G25" s="37">
        <f t="shared" si="5"/>
        <v>5743000</v>
      </c>
      <c r="H25" s="37">
        <f t="shared" si="5"/>
        <v>7458610</v>
      </c>
      <c r="I25" s="37">
        <f t="shared" si="5"/>
        <v>22500000</v>
      </c>
      <c r="J25" s="68"/>
    </row>
    <row r="26" spans="1:10" s="100" customFormat="1" ht="54.75" customHeight="1">
      <c r="A26" s="29">
        <v>13</v>
      </c>
      <c r="B26" s="11" t="s">
        <v>98</v>
      </c>
      <c r="C26" s="15" t="s">
        <v>96</v>
      </c>
      <c r="D26" s="16">
        <v>2350000</v>
      </c>
      <c r="E26" s="17">
        <v>1187000</v>
      </c>
      <c r="F26" s="17">
        <v>700000</v>
      </c>
      <c r="G26" s="17">
        <v>463000</v>
      </c>
      <c r="H26" s="17"/>
      <c r="I26" s="17">
        <f>D26-E26-F26-G26-H26</f>
        <v>0</v>
      </c>
      <c r="J26" s="30" t="s">
        <v>2</v>
      </c>
    </row>
    <row r="27" spans="1:10" s="100" customFormat="1" ht="42" customHeight="1">
      <c r="A27" s="29">
        <v>14</v>
      </c>
      <c r="B27" s="11" t="s">
        <v>10</v>
      </c>
      <c r="C27" s="15" t="s">
        <v>153</v>
      </c>
      <c r="D27" s="16">
        <v>18800000</v>
      </c>
      <c r="E27" s="17">
        <v>5171390</v>
      </c>
      <c r="F27" s="17">
        <v>4000000</v>
      </c>
      <c r="G27" s="17">
        <v>4000000</v>
      </c>
      <c r="H27" s="17">
        <v>5628610</v>
      </c>
      <c r="I27" s="17">
        <f>D27-E27-F27-G27-H27</f>
        <v>0</v>
      </c>
      <c r="J27" s="30" t="s">
        <v>126</v>
      </c>
    </row>
    <row r="28" spans="1:10" s="100" customFormat="1" ht="90" customHeight="1">
      <c r="A28" s="29">
        <v>15</v>
      </c>
      <c r="B28" s="11" t="s">
        <v>42</v>
      </c>
      <c r="C28" s="15"/>
      <c r="D28" s="16"/>
      <c r="E28" s="17">
        <v>200000</v>
      </c>
      <c r="F28" s="17">
        <v>300000</v>
      </c>
      <c r="G28" s="17">
        <v>300000</v>
      </c>
      <c r="H28" s="17">
        <v>400000</v>
      </c>
      <c r="I28" s="17"/>
      <c r="J28" s="30" t="s">
        <v>35</v>
      </c>
    </row>
    <row r="29" spans="1:10" s="100" customFormat="1" ht="26.25" customHeight="1">
      <c r="A29" s="29">
        <v>16</v>
      </c>
      <c r="B29" s="7" t="s">
        <v>123</v>
      </c>
      <c r="C29" s="94"/>
      <c r="D29" s="14">
        <v>250000</v>
      </c>
      <c r="E29" s="17"/>
      <c r="F29" s="17">
        <v>100000</v>
      </c>
      <c r="G29" s="17">
        <v>150000</v>
      </c>
      <c r="H29" s="17"/>
      <c r="I29" s="17">
        <f>D29-E29-F29-G29-H29</f>
        <v>0</v>
      </c>
      <c r="J29" s="30" t="s">
        <v>125</v>
      </c>
    </row>
    <row r="30" spans="1:10" s="100" customFormat="1" ht="31.5" customHeight="1">
      <c r="A30" s="29">
        <v>17</v>
      </c>
      <c r="B30" s="7" t="s">
        <v>121</v>
      </c>
      <c r="C30" s="94" t="s">
        <v>122</v>
      </c>
      <c r="D30" s="14">
        <v>900000</v>
      </c>
      <c r="E30" s="17"/>
      <c r="F30" s="17">
        <v>100000</v>
      </c>
      <c r="G30" s="17">
        <v>400000</v>
      </c>
      <c r="H30" s="17">
        <v>400000</v>
      </c>
      <c r="I30" s="17">
        <f>D30-E30-F30-G30-H30</f>
        <v>0</v>
      </c>
      <c r="J30" s="30" t="s">
        <v>124</v>
      </c>
    </row>
    <row r="31" spans="1:10" s="100" customFormat="1" ht="19.5" customHeight="1">
      <c r="A31" s="29">
        <v>18</v>
      </c>
      <c r="B31" s="11" t="s">
        <v>12</v>
      </c>
      <c r="C31" s="15"/>
      <c r="D31" s="16"/>
      <c r="E31" s="17">
        <v>30000</v>
      </c>
      <c r="F31" s="17">
        <v>30000</v>
      </c>
      <c r="G31" s="17">
        <v>30000</v>
      </c>
      <c r="H31" s="17">
        <v>30000</v>
      </c>
      <c r="I31" s="17"/>
      <c r="J31" s="30" t="s">
        <v>35</v>
      </c>
    </row>
    <row r="32" spans="1:10" s="100" customFormat="1" ht="54" customHeight="1">
      <c r="A32" s="29">
        <v>19</v>
      </c>
      <c r="B32" s="11" t="s">
        <v>86</v>
      </c>
      <c r="C32" s="15" t="s">
        <v>237</v>
      </c>
      <c r="D32" s="16">
        <v>1600000</v>
      </c>
      <c r="E32" s="17">
        <v>300000</v>
      </c>
      <c r="F32" s="17">
        <v>400000</v>
      </c>
      <c r="G32" s="17">
        <v>400000</v>
      </c>
      <c r="H32" s="17">
        <v>500000</v>
      </c>
      <c r="I32" s="17">
        <f>D32-E32-F32-G32-H32</f>
        <v>0</v>
      </c>
      <c r="J32" s="30" t="s">
        <v>32</v>
      </c>
    </row>
    <row r="33" spans="1:10" s="100" customFormat="1" ht="40.5" customHeight="1">
      <c r="A33" s="29">
        <v>20</v>
      </c>
      <c r="B33" s="9" t="s">
        <v>161</v>
      </c>
      <c r="C33" s="15" t="s">
        <v>162</v>
      </c>
      <c r="D33" s="12">
        <v>23000000</v>
      </c>
      <c r="E33" s="9"/>
      <c r="F33" s="9"/>
      <c r="G33" s="9"/>
      <c r="H33" s="9">
        <v>500000</v>
      </c>
      <c r="I33" s="9">
        <f>D33-E33-F33-G33-H33</f>
        <v>22500000</v>
      </c>
      <c r="J33" s="30" t="s">
        <v>231</v>
      </c>
    </row>
    <row r="34" spans="1:10" ht="15" customHeight="1">
      <c r="A34" s="39"/>
      <c r="B34" s="2" t="s">
        <v>50</v>
      </c>
      <c r="C34" s="3"/>
      <c r="D34" s="4">
        <f aca="true" t="shared" si="6" ref="D34:I34">SUM(D35,D37)</f>
        <v>0</v>
      </c>
      <c r="E34" s="5">
        <f t="shared" si="6"/>
        <v>0</v>
      </c>
      <c r="F34" s="5">
        <f t="shared" si="6"/>
        <v>950000</v>
      </c>
      <c r="G34" s="5">
        <f t="shared" si="6"/>
        <v>1050000</v>
      </c>
      <c r="H34" s="5">
        <f t="shared" si="6"/>
        <v>1050000</v>
      </c>
      <c r="I34" s="5">
        <f t="shared" si="6"/>
        <v>0</v>
      </c>
      <c r="J34" s="90"/>
    </row>
    <row r="35" spans="1:10" s="102" customFormat="1" ht="14.25" customHeight="1">
      <c r="A35" s="34"/>
      <c r="B35" s="63" t="s">
        <v>61</v>
      </c>
      <c r="C35" s="64"/>
      <c r="D35" s="67">
        <f aca="true" t="shared" si="7" ref="D35:I35">SUM(D36:D36)</f>
        <v>0</v>
      </c>
      <c r="E35" s="37">
        <f t="shared" si="7"/>
        <v>0</v>
      </c>
      <c r="F35" s="37">
        <f t="shared" si="7"/>
        <v>400000</v>
      </c>
      <c r="G35" s="37">
        <f t="shared" si="7"/>
        <v>400000</v>
      </c>
      <c r="H35" s="37">
        <f t="shared" si="7"/>
        <v>400000</v>
      </c>
      <c r="I35" s="37">
        <f t="shared" si="7"/>
        <v>0</v>
      </c>
      <c r="J35" s="66"/>
    </row>
    <row r="36" spans="1:10" ht="51.75" customHeight="1">
      <c r="A36" s="29">
        <v>23</v>
      </c>
      <c r="B36" s="11" t="s">
        <v>6</v>
      </c>
      <c r="C36" s="23"/>
      <c r="D36" s="10"/>
      <c r="E36" s="17"/>
      <c r="F36" s="17">
        <v>400000</v>
      </c>
      <c r="G36" s="17">
        <v>400000</v>
      </c>
      <c r="H36" s="17">
        <v>400000</v>
      </c>
      <c r="I36" s="17"/>
      <c r="J36" s="30" t="s">
        <v>35</v>
      </c>
    </row>
    <row r="37" spans="1:10" s="101" customFormat="1" ht="13.5" customHeight="1">
      <c r="A37" s="34"/>
      <c r="B37" s="63" t="s">
        <v>62</v>
      </c>
      <c r="C37" s="64"/>
      <c r="D37" s="67">
        <f aca="true" t="shared" si="8" ref="D37:I37">SUM(D38:D38)</f>
        <v>0</v>
      </c>
      <c r="E37" s="37">
        <f t="shared" si="8"/>
        <v>0</v>
      </c>
      <c r="F37" s="37">
        <f t="shared" si="8"/>
        <v>550000</v>
      </c>
      <c r="G37" s="37">
        <f t="shared" si="8"/>
        <v>650000</v>
      </c>
      <c r="H37" s="37">
        <f t="shared" si="8"/>
        <v>650000</v>
      </c>
      <c r="I37" s="37">
        <f t="shared" si="8"/>
        <v>0</v>
      </c>
      <c r="J37" s="68"/>
    </row>
    <row r="38" spans="1:10" ht="38.25" customHeight="1">
      <c r="A38" s="29">
        <v>26</v>
      </c>
      <c r="B38" s="11" t="s">
        <v>226</v>
      </c>
      <c r="C38" s="23"/>
      <c r="D38" s="10"/>
      <c r="E38" s="17"/>
      <c r="F38" s="17">
        <v>550000</v>
      </c>
      <c r="G38" s="17">
        <v>650000</v>
      </c>
      <c r="H38" s="17">
        <v>650000</v>
      </c>
      <c r="I38" s="17"/>
      <c r="J38" s="30" t="s">
        <v>36</v>
      </c>
    </row>
    <row r="39" spans="1:10" ht="16.5" customHeight="1">
      <c r="A39" s="39"/>
      <c r="B39" s="2" t="s">
        <v>51</v>
      </c>
      <c r="C39" s="3"/>
      <c r="D39" s="6">
        <f aca="true" t="shared" si="9" ref="D39:I39">SUM(D40)</f>
        <v>893290</v>
      </c>
      <c r="E39" s="6">
        <f t="shared" si="9"/>
        <v>100000</v>
      </c>
      <c r="F39" s="6">
        <f t="shared" si="9"/>
        <v>400000</v>
      </c>
      <c r="G39" s="6">
        <f t="shared" si="9"/>
        <v>450000</v>
      </c>
      <c r="H39" s="6">
        <f t="shared" si="9"/>
        <v>443290</v>
      </c>
      <c r="I39" s="6">
        <f t="shared" si="9"/>
        <v>50000</v>
      </c>
      <c r="J39" s="90"/>
    </row>
    <row r="40" spans="1:10" s="102" customFormat="1" ht="15.75" customHeight="1">
      <c r="A40" s="34"/>
      <c r="B40" s="63" t="s">
        <v>63</v>
      </c>
      <c r="C40" s="64"/>
      <c r="D40" s="65">
        <f aca="true" t="shared" si="10" ref="D40:I40">SUM(D41:D43)</f>
        <v>893290</v>
      </c>
      <c r="E40" s="65">
        <f t="shared" si="10"/>
        <v>100000</v>
      </c>
      <c r="F40" s="65">
        <f t="shared" si="10"/>
        <v>400000</v>
      </c>
      <c r="G40" s="65">
        <f t="shared" si="10"/>
        <v>450000</v>
      </c>
      <c r="H40" s="65">
        <f t="shared" si="10"/>
        <v>443290</v>
      </c>
      <c r="I40" s="65">
        <f t="shared" si="10"/>
        <v>50000</v>
      </c>
      <c r="J40" s="66"/>
    </row>
    <row r="41" spans="1:10" ht="26.25" customHeight="1">
      <c r="A41" s="29">
        <v>28</v>
      </c>
      <c r="B41" s="7" t="s">
        <v>9</v>
      </c>
      <c r="C41" s="7" t="s">
        <v>154</v>
      </c>
      <c r="D41" s="14"/>
      <c r="E41" s="17"/>
      <c r="F41" s="17">
        <v>150000</v>
      </c>
      <c r="G41" s="17">
        <v>200000</v>
      </c>
      <c r="H41" s="17">
        <v>200000</v>
      </c>
      <c r="I41" s="17"/>
      <c r="J41" s="38" t="s">
        <v>35</v>
      </c>
    </row>
    <row r="42" spans="1:10" ht="22.5" customHeight="1">
      <c r="A42" s="29">
        <v>31</v>
      </c>
      <c r="B42" s="11" t="s">
        <v>26</v>
      </c>
      <c r="C42" s="15" t="s">
        <v>156</v>
      </c>
      <c r="D42" s="16">
        <v>793290</v>
      </c>
      <c r="E42" s="8">
        <v>100000</v>
      </c>
      <c r="F42" s="17">
        <v>150000</v>
      </c>
      <c r="G42" s="8">
        <v>250000</v>
      </c>
      <c r="H42" s="8">
        <v>243290</v>
      </c>
      <c r="I42" s="8">
        <f>D42-E42-F42-G42-H42</f>
        <v>50000</v>
      </c>
      <c r="J42" s="38" t="s">
        <v>32</v>
      </c>
    </row>
    <row r="43" spans="1:10" ht="38.25" customHeight="1">
      <c r="A43" s="29">
        <v>35</v>
      </c>
      <c r="B43" s="11" t="s">
        <v>228</v>
      </c>
      <c r="C43" s="15" t="s">
        <v>229</v>
      </c>
      <c r="D43" s="16">
        <v>100000</v>
      </c>
      <c r="E43" s="8"/>
      <c r="F43" s="17">
        <v>100000</v>
      </c>
      <c r="G43" s="8"/>
      <c r="H43" s="8"/>
      <c r="I43" s="8"/>
      <c r="J43" s="38">
        <v>2002</v>
      </c>
    </row>
    <row r="44" spans="1:10" ht="15" customHeight="1">
      <c r="A44" s="39"/>
      <c r="B44" s="18" t="s">
        <v>52</v>
      </c>
      <c r="C44" s="53"/>
      <c r="D44" s="6">
        <f aca="true" t="shared" si="11" ref="D44:I44">SUM(D45,D47,D49)</f>
        <v>287000</v>
      </c>
      <c r="E44" s="6">
        <f t="shared" si="11"/>
        <v>160000</v>
      </c>
      <c r="F44" s="6">
        <f t="shared" si="11"/>
        <v>167000</v>
      </c>
      <c r="G44" s="6">
        <f t="shared" si="11"/>
        <v>0</v>
      </c>
      <c r="H44" s="6">
        <f t="shared" si="11"/>
        <v>15000</v>
      </c>
      <c r="I44" s="6">
        <f t="shared" si="11"/>
        <v>30000</v>
      </c>
      <c r="J44" s="90"/>
    </row>
    <row r="45" spans="1:10" s="99" customFormat="1" ht="15" customHeight="1">
      <c r="A45" s="35"/>
      <c r="B45" s="63" t="s">
        <v>76</v>
      </c>
      <c r="C45" s="82"/>
      <c r="D45" s="69">
        <f aca="true" t="shared" si="12" ref="D45:I45">SUM(D46:D46)</f>
        <v>210000</v>
      </c>
      <c r="E45" s="69">
        <f t="shared" si="12"/>
        <v>145000</v>
      </c>
      <c r="F45" s="69">
        <f t="shared" si="12"/>
        <v>150000</v>
      </c>
      <c r="G45" s="69">
        <f t="shared" si="12"/>
        <v>0</v>
      </c>
      <c r="H45" s="69">
        <f t="shared" si="12"/>
        <v>0</v>
      </c>
      <c r="I45" s="69">
        <f t="shared" si="12"/>
        <v>0</v>
      </c>
      <c r="J45" s="81"/>
    </row>
    <row r="46" spans="1:10" s="99" customFormat="1" ht="49.5" customHeight="1">
      <c r="A46" s="35">
        <v>37</v>
      </c>
      <c r="B46" s="11" t="s">
        <v>426</v>
      </c>
      <c r="C46" s="15" t="s">
        <v>28</v>
      </c>
      <c r="D46" s="16">
        <v>210000</v>
      </c>
      <c r="E46" s="17">
        <v>145000</v>
      </c>
      <c r="F46" s="17">
        <v>150000</v>
      </c>
      <c r="G46" s="17"/>
      <c r="H46" s="17"/>
      <c r="I46" s="17"/>
      <c r="J46" s="30" t="s">
        <v>3</v>
      </c>
    </row>
    <row r="47" spans="1:10" s="103" customFormat="1" ht="15" customHeight="1">
      <c r="A47" s="89"/>
      <c r="B47" s="71" t="s">
        <v>90</v>
      </c>
      <c r="C47" s="82"/>
      <c r="D47" s="69">
        <f>SUM(D48:D48)</f>
        <v>32000</v>
      </c>
      <c r="E47" s="69">
        <f>SUM(E48:E48)</f>
        <v>15000</v>
      </c>
      <c r="F47" s="69">
        <f>SUM(F48:F48)</f>
        <v>17000</v>
      </c>
      <c r="G47" s="69">
        <f>SUM(G48:G48)</f>
        <v>0</v>
      </c>
      <c r="H47" s="69">
        <f>SUM(H48:H48)</f>
        <v>0</v>
      </c>
      <c r="I47" s="69">
        <f>D47-E47-F47-G47-H47</f>
        <v>0</v>
      </c>
      <c r="J47" s="81"/>
    </row>
    <row r="48" spans="1:10" s="103" customFormat="1" ht="29.25" customHeight="1">
      <c r="A48" s="48">
        <v>38</v>
      </c>
      <c r="B48" s="11" t="s">
        <v>425</v>
      </c>
      <c r="C48" s="15" t="s">
        <v>30</v>
      </c>
      <c r="D48" s="16">
        <v>32000</v>
      </c>
      <c r="E48" s="17">
        <v>15000</v>
      </c>
      <c r="F48" s="17">
        <v>17000</v>
      </c>
      <c r="G48" s="17"/>
      <c r="H48" s="17"/>
      <c r="I48" s="17">
        <f>D48-E48-F48-G48-H48</f>
        <v>0</v>
      </c>
      <c r="J48" s="30" t="s">
        <v>34</v>
      </c>
    </row>
    <row r="49" spans="1:10" s="101" customFormat="1" ht="15" customHeight="1">
      <c r="A49" s="88"/>
      <c r="B49" s="63" t="s">
        <v>64</v>
      </c>
      <c r="C49" s="74"/>
      <c r="D49" s="75">
        <f aca="true" t="shared" si="13" ref="D49:I49">SUM(D50)</f>
        <v>45000</v>
      </c>
      <c r="E49" s="65">
        <f t="shared" si="13"/>
        <v>0</v>
      </c>
      <c r="F49" s="65">
        <f t="shared" si="13"/>
        <v>0</v>
      </c>
      <c r="G49" s="65">
        <f t="shared" si="13"/>
        <v>0</v>
      </c>
      <c r="H49" s="65">
        <f t="shared" si="13"/>
        <v>15000</v>
      </c>
      <c r="I49" s="65">
        <f t="shared" si="13"/>
        <v>30000</v>
      </c>
      <c r="J49" s="68"/>
    </row>
    <row r="50" spans="1:10" s="100" customFormat="1" ht="27.75" customHeight="1">
      <c r="A50" s="29">
        <v>39</v>
      </c>
      <c r="B50" s="11" t="s">
        <v>174</v>
      </c>
      <c r="C50" s="11" t="s">
        <v>219</v>
      </c>
      <c r="D50" s="16">
        <v>45000</v>
      </c>
      <c r="E50" s="9"/>
      <c r="F50" s="9"/>
      <c r="G50" s="9"/>
      <c r="H50" s="9">
        <v>15000</v>
      </c>
      <c r="I50" s="17">
        <f>D50-E50-F50-G50-H50</f>
        <v>30000</v>
      </c>
      <c r="J50" s="30" t="s">
        <v>160</v>
      </c>
    </row>
    <row r="51" spans="1:10" ht="15.75" customHeight="1">
      <c r="A51" s="39"/>
      <c r="B51" s="2" t="s">
        <v>53</v>
      </c>
      <c r="C51" s="3"/>
      <c r="D51" s="4">
        <f aca="true" t="shared" si="14" ref="D51:I51">SUM(D52,D54)</f>
        <v>25873100</v>
      </c>
      <c r="E51" s="5">
        <f t="shared" si="14"/>
        <v>10405010</v>
      </c>
      <c r="F51" s="5">
        <f t="shared" si="14"/>
        <v>1468090</v>
      </c>
      <c r="G51" s="5">
        <f t="shared" si="14"/>
        <v>4000000</v>
      </c>
      <c r="H51" s="5">
        <f t="shared" si="14"/>
        <v>5000000</v>
      </c>
      <c r="I51" s="5">
        <f t="shared" si="14"/>
        <v>5000000</v>
      </c>
      <c r="J51" s="90"/>
    </row>
    <row r="52" spans="1:10" s="101" customFormat="1" ht="18" customHeight="1">
      <c r="A52" s="34"/>
      <c r="B52" s="63" t="s">
        <v>65</v>
      </c>
      <c r="C52" s="64"/>
      <c r="D52" s="67">
        <f aca="true" t="shared" si="15" ref="D52:I52">SUM(D53:D53)</f>
        <v>10873100</v>
      </c>
      <c r="E52" s="37">
        <f t="shared" si="15"/>
        <v>10405010</v>
      </c>
      <c r="F52" s="37">
        <f t="shared" si="15"/>
        <v>468090</v>
      </c>
      <c r="G52" s="37">
        <f t="shared" si="15"/>
        <v>0</v>
      </c>
      <c r="H52" s="37">
        <f t="shared" si="15"/>
        <v>0</v>
      </c>
      <c r="I52" s="37">
        <f t="shared" si="15"/>
        <v>0</v>
      </c>
      <c r="J52" s="68"/>
    </row>
    <row r="53" spans="1:10" ht="55.5" customHeight="1">
      <c r="A53" s="29">
        <v>40</v>
      </c>
      <c r="B53" s="11" t="s">
        <v>8</v>
      </c>
      <c r="C53" s="15" t="s">
        <v>240</v>
      </c>
      <c r="D53" s="16">
        <v>10873100</v>
      </c>
      <c r="E53" s="10">
        <v>10405010</v>
      </c>
      <c r="F53" s="10">
        <v>468090</v>
      </c>
      <c r="G53" s="10"/>
      <c r="H53" s="10"/>
      <c r="I53" s="10"/>
      <c r="J53" s="30" t="s">
        <v>37</v>
      </c>
    </row>
    <row r="54" spans="1:10" ht="15.75" customHeight="1">
      <c r="A54" s="29"/>
      <c r="B54" s="63" t="s">
        <v>107</v>
      </c>
      <c r="C54" s="15"/>
      <c r="D54" s="16">
        <f aca="true" t="shared" si="16" ref="D54:I54">SUM(D55)</f>
        <v>15000000</v>
      </c>
      <c r="E54" s="10">
        <f t="shared" si="16"/>
        <v>0</v>
      </c>
      <c r="F54" s="10">
        <f t="shared" si="16"/>
        <v>1000000</v>
      </c>
      <c r="G54" s="10">
        <f t="shared" si="16"/>
        <v>4000000</v>
      </c>
      <c r="H54" s="10">
        <f t="shared" si="16"/>
        <v>5000000</v>
      </c>
      <c r="I54" s="10">
        <f t="shared" si="16"/>
        <v>5000000</v>
      </c>
      <c r="J54" s="30"/>
    </row>
    <row r="55" spans="1:10" ht="55.5" customHeight="1">
      <c r="A55" s="29">
        <v>47</v>
      </c>
      <c r="B55" s="11" t="s">
        <v>108</v>
      </c>
      <c r="C55" s="15" t="s">
        <v>240</v>
      </c>
      <c r="D55" s="16">
        <v>15000000</v>
      </c>
      <c r="E55" s="10"/>
      <c r="F55" s="10">
        <v>1000000</v>
      </c>
      <c r="G55" s="10">
        <v>4000000</v>
      </c>
      <c r="H55" s="10">
        <v>5000000</v>
      </c>
      <c r="I55" s="10">
        <f>D55-E55-F55-G55-H55</f>
        <v>5000000</v>
      </c>
      <c r="J55" s="30" t="s">
        <v>110</v>
      </c>
    </row>
    <row r="56" spans="1:10" ht="15" customHeight="1">
      <c r="A56" s="39"/>
      <c r="B56" s="18" t="s">
        <v>55</v>
      </c>
      <c r="C56" s="32"/>
      <c r="D56" s="33">
        <f aca="true" t="shared" si="17" ref="D56:I56">SUM(D57)</f>
        <v>125000</v>
      </c>
      <c r="E56" s="6">
        <f t="shared" si="17"/>
        <v>0</v>
      </c>
      <c r="F56" s="6">
        <f t="shared" si="17"/>
        <v>125000</v>
      </c>
      <c r="G56" s="6">
        <f t="shared" si="17"/>
        <v>0</v>
      </c>
      <c r="H56" s="6">
        <f t="shared" si="17"/>
        <v>0</v>
      </c>
      <c r="I56" s="6">
        <f t="shared" si="17"/>
        <v>200000</v>
      </c>
      <c r="J56" s="90"/>
    </row>
    <row r="57" spans="1:10" ht="18" customHeight="1">
      <c r="A57" s="29"/>
      <c r="B57" s="63" t="s">
        <v>191</v>
      </c>
      <c r="C57" s="74"/>
      <c r="D57" s="75">
        <f aca="true" t="shared" si="18" ref="D57:I57">SUM(D58)</f>
        <v>125000</v>
      </c>
      <c r="E57" s="65">
        <f t="shared" si="18"/>
        <v>0</v>
      </c>
      <c r="F57" s="65">
        <f t="shared" si="18"/>
        <v>125000</v>
      </c>
      <c r="G57" s="65">
        <f t="shared" si="18"/>
        <v>0</v>
      </c>
      <c r="H57" s="65">
        <f t="shared" si="18"/>
        <v>0</v>
      </c>
      <c r="I57" s="65">
        <f t="shared" si="18"/>
        <v>200000</v>
      </c>
      <c r="J57" s="68"/>
    </row>
    <row r="58" spans="1:10" ht="65.25" customHeight="1">
      <c r="A58" s="29">
        <v>53</v>
      </c>
      <c r="B58" s="11" t="s">
        <v>192</v>
      </c>
      <c r="C58" s="15" t="s">
        <v>193</v>
      </c>
      <c r="D58" s="16">
        <v>125000</v>
      </c>
      <c r="E58" s="17"/>
      <c r="F58" s="17">
        <v>125000</v>
      </c>
      <c r="G58" s="17"/>
      <c r="H58" s="17"/>
      <c r="I58" s="17">
        <f>SUM(I59)</f>
        <v>200000</v>
      </c>
      <c r="J58" s="30">
        <v>2002</v>
      </c>
    </row>
    <row r="59" spans="1:10" ht="15" customHeight="1">
      <c r="A59" s="29"/>
      <c r="B59" s="18" t="s">
        <v>410</v>
      </c>
      <c r="C59" s="32"/>
      <c r="D59" s="33">
        <f aca="true" t="shared" si="19" ref="D59:H60">SUM(D60)</f>
        <v>500000</v>
      </c>
      <c r="E59" s="6">
        <f t="shared" si="19"/>
        <v>54600</v>
      </c>
      <c r="F59" s="6">
        <f t="shared" si="19"/>
        <v>250000</v>
      </c>
      <c r="G59" s="6">
        <f t="shared" si="19"/>
        <v>195400</v>
      </c>
      <c r="H59" s="6">
        <f t="shared" si="19"/>
        <v>0</v>
      </c>
      <c r="I59" s="6">
        <f>SUM(I60)</f>
        <v>200000</v>
      </c>
      <c r="J59" s="90"/>
    </row>
    <row r="60" spans="1:10" ht="18" customHeight="1">
      <c r="A60" s="29"/>
      <c r="B60" s="63" t="s">
        <v>411</v>
      </c>
      <c r="C60" s="74"/>
      <c r="D60" s="75">
        <f t="shared" si="19"/>
        <v>500000</v>
      </c>
      <c r="E60" s="65">
        <f t="shared" si="19"/>
        <v>54600</v>
      </c>
      <c r="F60" s="65">
        <f t="shared" si="19"/>
        <v>250000</v>
      </c>
      <c r="G60" s="65">
        <f t="shared" si="19"/>
        <v>195400</v>
      </c>
      <c r="H60" s="65">
        <f t="shared" si="19"/>
        <v>0</v>
      </c>
      <c r="I60" s="65">
        <f>SUM(I61)</f>
        <v>200000</v>
      </c>
      <c r="J60" s="68"/>
    </row>
    <row r="61" spans="1:10" ht="28.5" customHeight="1">
      <c r="A61" s="29"/>
      <c r="B61" s="11" t="s">
        <v>416</v>
      </c>
      <c r="C61" s="15"/>
      <c r="D61" s="16">
        <v>500000</v>
      </c>
      <c r="E61" s="17">
        <v>54600</v>
      </c>
      <c r="F61" s="17">
        <v>250000</v>
      </c>
      <c r="G61" s="17">
        <v>195400</v>
      </c>
      <c r="H61" s="17"/>
      <c r="I61" s="17">
        <f>SUM(I62)</f>
        <v>200000</v>
      </c>
      <c r="J61" s="30">
        <v>2002</v>
      </c>
    </row>
    <row r="62" spans="1:10" ht="18" customHeight="1">
      <c r="A62" s="39"/>
      <c r="B62" s="2" t="s">
        <v>56</v>
      </c>
      <c r="C62" s="3"/>
      <c r="D62" s="4">
        <f aca="true" t="shared" si="20" ref="D62:I62">SUM(D63,D66,D68,D70,D72)</f>
        <v>6442315</v>
      </c>
      <c r="E62" s="4">
        <f t="shared" si="20"/>
        <v>1769500</v>
      </c>
      <c r="F62" s="4">
        <f t="shared" si="20"/>
        <v>4570100</v>
      </c>
      <c r="G62" s="4">
        <f t="shared" si="20"/>
        <v>3151700</v>
      </c>
      <c r="H62" s="4">
        <f t="shared" si="20"/>
        <v>2510015</v>
      </c>
      <c r="I62" s="4">
        <f t="shared" si="20"/>
        <v>200000</v>
      </c>
      <c r="J62" s="90"/>
    </row>
    <row r="63" spans="1:10" s="102" customFormat="1" ht="17.25" customHeight="1">
      <c r="A63" s="34"/>
      <c r="B63" s="63" t="s">
        <v>81</v>
      </c>
      <c r="C63" s="64"/>
      <c r="D63" s="67">
        <f aca="true" t="shared" si="21" ref="D63:I63">SUM(D64:D65)</f>
        <v>4454100</v>
      </c>
      <c r="E63" s="65">
        <f t="shared" si="21"/>
        <v>1547300</v>
      </c>
      <c r="F63" s="65">
        <f t="shared" si="21"/>
        <v>2050100</v>
      </c>
      <c r="G63" s="65">
        <f t="shared" si="21"/>
        <v>656700</v>
      </c>
      <c r="H63" s="65">
        <f t="shared" si="21"/>
        <v>0</v>
      </c>
      <c r="I63" s="65">
        <f t="shared" si="21"/>
        <v>200000</v>
      </c>
      <c r="J63" s="66"/>
    </row>
    <row r="64" spans="1:10" ht="29.25" customHeight="1">
      <c r="A64" s="29">
        <v>54</v>
      </c>
      <c r="B64" s="11" t="s">
        <v>16</v>
      </c>
      <c r="C64" s="15" t="s">
        <v>150</v>
      </c>
      <c r="D64" s="91">
        <v>3790000</v>
      </c>
      <c r="E64" s="10">
        <v>1533300</v>
      </c>
      <c r="F64" s="10">
        <v>1400000</v>
      </c>
      <c r="G64" s="10">
        <v>656700</v>
      </c>
      <c r="H64" s="10"/>
      <c r="I64" s="92">
        <f>D64-E64-F64-G64-H64</f>
        <v>200000</v>
      </c>
      <c r="J64" s="30" t="s">
        <v>2</v>
      </c>
    </row>
    <row r="65" spans="1:10" ht="28.5" customHeight="1">
      <c r="A65" s="29">
        <v>55</v>
      </c>
      <c r="B65" s="11" t="s">
        <v>106</v>
      </c>
      <c r="C65" s="15" t="s">
        <v>151</v>
      </c>
      <c r="D65" s="16">
        <v>664100</v>
      </c>
      <c r="E65" s="10">
        <v>14000</v>
      </c>
      <c r="F65" s="10">
        <v>650100</v>
      </c>
      <c r="G65" s="10"/>
      <c r="H65" s="10"/>
      <c r="I65" s="10">
        <f>D65-E65-F65-G65-H65</f>
        <v>0</v>
      </c>
      <c r="J65" s="30" t="s">
        <v>38</v>
      </c>
    </row>
    <row r="66" spans="1:10" s="101" customFormat="1" ht="15.75" customHeight="1">
      <c r="A66" s="34"/>
      <c r="B66" s="63" t="s">
        <v>80</v>
      </c>
      <c r="C66" s="74"/>
      <c r="D66" s="75">
        <f aca="true" t="shared" si="22" ref="D66:I66">SUM(D67:D67)</f>
        <v>1038215</v>
      </c>
      <c r="E66" s="75">
        <f t="shared" si="22"/>
        <v>168200</v>
      </c>
      <c r="F66" s="75">
        <f t="shared" si="22"/>
        <v>265000</v>
      </c>
      <c r="G66" s="75">
        <f t="shared" si="22"/>
        <v>295000</v>
      </c>
      <c r="H66" s="75">
        <f t="shared" si="22"/>
        <v>310015</v>
      </c>
      <c r="I66" s="75">
        <f t="shared" si="22"/>
        <v>0</v>
      </c>
      <c r="J66" s="68"/>
    </row>
    <row r="67" spans="1:10" ht="27" customHeight="1">
      <c r="A67" s="29">
        <v>56</v>
      </c>
      <c r="B67" s="11" t="s">
        <v>4</v>
      </c>
      <c r="C67" s="15" t="s">
        <v>5</v>
      </c>
      <c r="D67" s="16">
        <v>1038215</v>
      </c>
      <c r="E67" s="10">
        <v>168200</v>
      </c>
      <c r="F67" s="10">
        <v>265000</v>
      </c>
      <c r="G67" s="10">
        <v>295000</v>
      </c>
      <c r="H67" s="10">
        <v>310015</v>
      </c>
      <c r="I67" s="10">
        <f>D67-E67-F67-G67-H67</f>
        <v>0</v>
      </c>
      <c r="J67" s="30" t="s">
        <v>134</v>
      </c>
    </row>
    <row r="68" spans="1:10" ht="15.75" customHeight="1">
      <c r="A68" s="29"/>
      <c r="B68" s="63" t="s">
        <v>58</v>
      </c>
      <c r="C68" s="64"/>
      <c r="D68" s="67">
        <f aca="true" t="shared" si="23" ref="D68:I68">SUM(D69:D69)</f>
        <v>400000</v>
      </c>
      <c r="E68" s="67">
        <f t="shared" si="23"/>
        <v>54000</v>
      </c>
      <c r="F68" s="67">
        <f t="shared" si="23"/>
        <v>5000</v>
      </c>
      <c r="G68" s="67">
        <f t="shared" si="23"/>
        <v>0</v>
      </c>
      <c r="H68" s="67">
        <f t="shared" si="23"/>
        <v>0</v>
      </c>
      <c r="I68" s="67">
        <f t="shared" si="23"/>
        <v>0</v>
      </c>
      <c r="J68" s="66"/>
    </row>
    <row r="69" spans="1:10" s="98" customFormat="1" ht="54" customHeight="1">
      <c r="A69" s="118">
        <v>57</v>
      </c>
      <c r="B69" s="51" t="s">
        <v>427</v>
      </c>
      <c r="C69" s="52" t="s">
        <v>417</v>
      </c>
      <c r="D69" s="126">
        <v>400000</v>
      </c>
      <c r="E69" s="125">
        <v>54000</v>
      </c>
      <c r="F69" s="125">
        <v>5000</v>
      </c>
      <c r="G69" s="125"/>
      <c r="H69" s="125"/>
      <c r="I69" s="125"/>
      <c r="J69" s="117" t="s">
        <v>125</v>
      </c>
    </row>
    <row r="70" spans="1:10" ht="17.25" customHeight="1">
      <c r="A70" s="29"/>
      <c r="B70" s="63" t="s">
        <v>59</v>
      </c>
      <c r="C70" s="64"/>
      <c r="D70" s="67">
        <f aca="true" t="shared" si="24" ref="D70:I70">SUM(D71:D71)</f>
        <v>360000</v>
      </c>
      <c r="E70" s="67">
        <f t="shared" si="24"/>
        <v>0</v>
      </c>
      <c r="F70" s="67">
        <f t="shared" si="24"/>
        <v>360000</v>
      </c>
      <c r="G70" s="67">
        <f t="shared" si="24"/>
        <v>0</v>
      </c>
      <c r="H70" s="67">
        <f t="shared" si="24"/>
        <v>0</v>
      </c>
      <c r="I70" s="67">
        <f t="shared" si="24"/>
        <v>0</v>
      </c>
      <c r="J70" s="66"/>
    </row>
    <row r="71" spans="1:10" s="100" customFormat="1" ht="78.75" customHeight="1">
      <c r="A71" s="29">
        <v>58</v>
      </c>
      <c r="B71" s="11" t="s">
        <v>194</v>
      </c>
      <c r="C71" s="15" t="s">
        <v>195</v>
      </c>
      <c r="D71" s="16">
        <v>360000</v>
      </c>
      <c r="E71" s="10"/>
      <c r="F71" s="10">
        <v>360000</v>
      </c>
      <c r="G71" s="10"/>
      <c r="H71" s="10"/>
      <c r="I71" s="10"/>
      <c r="J71" s="30">
        <v>2002</v>
      </c>
    </row>
    <row r="72" spans="1:10" s="101" customFormat="1" ht="16.5" customHeight="1">
      <c r="A72" s="34"/>
      <c r="B72" s="63" t="s">
        <v>60</v>
      </c>
      <c r="C72" s="74"/>
      <c r="D72" s="75">
        <f aca="true" t="shared" si="25" ref="D72:I72">SUM(D73:D77)</f>
        <v>190000</v>
      </c>
      <c r="E72" s="67">
        <f t="shared" si="25"/>
        <v>0</v>
      </c>
      <c r="F72" s="67">
        <f t="shared" si="25"/>
        <v>1890000</v>
      </c>
      <c r="G72" s="67">
        <f t="shared" si="25"/>
        <v>2200000</v>
      </c>
      <c r="H72" s="67">
        <f t="shared" si="25"/>
        <v>2200000</v>
      </c>
      <c r="I72" s="67">
        <f t="shared" si="25"/>
        <v>0</v>
      </c>
      <c r="J72" s="68"/>
    </row>
    <row r="73" spans="1:10" s="101" customFormat="1" ht="105.75" customHeight="1">
      <c r="A73" s="34">
        <v>59</v>
      </c>
      <c r="B73" s="11" t="s">
        <v>234</v>
      </c>
      <c r="C73" s="15" t="s">
        <v>87</v>
      </c>
      <c r="D73" s="16"/>
      <c r="E73" s="10"/>
      <c r="F73" s="10">
        <v>1000000</v>
      </c>
      <c r="G73" s="10">
        <v>1200000</v>
      </c>
      <c r="H73" s="10">
        <v>1200000</v>
      </c>
      <c r="I73" s="10"/>
      <c r="J73" s="30" t="s">
        <v>35</v>
      </c>
    </row>
    <row r="74" spans="1:10" s="101" customFormat="1" ht="66.75" customHeight="1">
      <c r="A74" s="34">
        <v>60</v>
      </c>
      <c r="B74" s="11" t="s">
        <v>418</v>
      </c>
      <c r="C74" s="15" t="s">
        <v>85</v>
      </c>
      <c r="D74" s="16"/>
      <c r="E74" s="10"/>
      <c r="F74" s="10">
        <v>700000</v>
      </c>
      <c r="G74" s="10">
        <v>1000000</v>
      </c>
      <c r="H74" s="10">
        <v>1000000</v>
      </c>
      <c r="I74" s="10"/>
      <c r="J74" s="30" t="s">
        <v>35</v>
      </c>
    </row>
    <row r="75" spans="1:10" s="101" customFormat="1" ht="28.5" customHeight="1">
      <c r="A75" s="34"/>
      <c r="B75" s="11" t="s">
        <v>421</v>
      </c>
      <c r="C75" s="15" t="s">
        <v>422</v>
      </c>
      <c r="D75" s="16">
        <v>50000</v>
      </c>
      <c r="E75" s="10"/>
      <c r="F75" s="10">
        <v>50000</v>
      </c>
      <c r="G75" s="10"/>
      <c r="H75" s="10"/>
      <c r="I75" s="10"/>
      <c r="J75" s="30"/>
    </row>
    <row r="76" spans="1:10" s="101" customFormat="1" ht="66.75" customHeight="1">
      <c r="A76" s="34"/>
      <c r="B76" s="11" t="s">
        <v>423</v>
      </c>
      <c r="C76" s="15" t="s">
        <v>424</v>
      </c>
      <c r="D76" s="10">
        <v>65000</v>
      </c>
      <c r="E76" s="10"/>
      <c r="F76" s="10">
        <v>65000</v>
      </c>
      <c r="G76" s="10"/>
      <c r="H76" s="10"/>
      <c r="I76" s="10"/>
      <c r="J76" s="30"/>
    </row>
    <row r="77" spans="1:10" s="101" customFormat="1" ht="93.75" customHeight="1">
      <c r="A77" s="34">
        <v>61</v>
      </c>
      <c r="B77" s="11" t="s">
        <v>398</v>
      </c>
      <c r="C77" s="15" t="s">
        <v>419</v>
      </c>
      <c r="D77" s="16">
        <v>75000</v>
      </c>
      <c r="E77" s="17"/>
      <c r="F77" s="17">
        <v>75000</v>
      </c>
      <c r="G77" s="10"/>
      <c r="H77" s="10"/>
      <c r="I77" s="10"/>
      <c r="J77" s="30">
        <v>2002</v>
      </c>
    </row>
    <row r="78" spans="1:10" s="100" customFormat="1" ht="15.75" customHeight="1">
      <c r="A78" s="39"/>
      <c r="B78" s="2"/>
      <c r="C78" s="3"/>
      <c r="D78" s="6">
        <f aca="true" t="shared" si="26" ref="D78:I78">SUM(D79,D81)</f>
        <v>0</v>
      </c>
      <c r="E78" s="6">
        <f t="shared" si="26"/>
        <v>0</v>
      </c>
      <c r="F78" s="6">
        <f t="shared" si="26"/>
        <v>0</v>
      </c>
      <c r="G78" s="6">
        <f t="shared" si="26"/>
        <v>0</v>
      </c>
      <c r="H78" s="6">
        <f t="shared" si="26"/>
        <v>0</v>
      </c>
      <c r="I78" s="6">
        <f t="shared" si="26"/>
        <v>0</v>
      </c>
      <c r="J78" s="90"/>
    </row>
    <row r="79" spans="1:10" s="101" customFormat="1" ht="16.5" customHeight="1">
      <c r="A79" s="34"/>
      <c r="B79" s="63"/>
      <c r="C79" s="64"/>
      <c r="D79" s="67">
        <f aca="true" t="shared" si="27" ref="D79:I79">SUM(D80)</f>
        <v>0</v>
      </c>
      <c r="E79" s="37">
        <f t="shared" si="27"/>
        <v>0</v>
      </c>
      <c r="F79" s="37">
        <f t="shared" si="27"/>
        <v>0</v>
      </c>
      <c r="G79" s="37">
        <f t="shared" si="27"/>
        <v>0</v>
      </c>
      <c r="H79" s="37">
        <f t="shared" si="27"/>
        <v>0</v>
      </c>
      <c r="I79" s="37">
        <f t="shared" si="27"/>
        <v>0</v>
      </c>
      <c r="J79" s="68"/>
    </row>
    <row r="80" spans="1:10" s="100" customFormat="1" ht="27" customHeight="1">
      <c r="A80" s="29">
        <v>63</v>
      </c>
      <c r="B80" s="11"/>
      <c r="C80" s="15"/>
      <c r="D80" s="16"/>
      <c r="E80" s="17"/>
      <c r="F80" s="17"/>
      <c r="G80" s="17"/>
      <c r="H80" s="17"/>
      <c r="I80" s="17">
        <f>D80-E80-F80-G80-H80</f>
        <v>0</v>
      </c>
      <c r="J80" s="30" t="s">
        <v>31</v>
      </c>
    </row>
    <row r="81" spans="1:10" s="100" customFormat="1" ht="15.75" customHeight="1">
      <c r="A81" s="29"/>
      <c r="B81" s="63"/>
      <c r="C81" s="64"/>
      <c r="D81" s="67">
        <f aca="true" t="shared" si="28" ref="D81:I81">SUM(D82)</f>
        <v>0</v>
      </c>
      <c r="E81" s="37">
        <f t="shared" si="28"/>
        <v>0</v>
      </c>
      <c r="F81" s="37">
        <f t="shared" si="28"/>
        <v>0</v>
      </c>
      <c r="G81" s="37">
        <f t="shared" si="28"/>
        <v>0</v>
      </c>
      <c r="H81" s="37">
        <f t="shared" si="28"/>
        <v>0</v>
      </c>
      <c r="I81" s="37">
        <f t="shared" si="28"/>
        <v>0</v>
      </c>
      <c r="J81" s="68"/>
    </row>
    <row r="82" spans="1:10" s="100" customFormat="1" ht="46.5" customHeight="1">
      <c r="A82" s="29">
        <v>64</v>
      </c>
      <c r="B82" s="11"/>
      <c r="C82" s="15"/>
      <c r="D82" s="17"/>
      <c r="E82" s="17"/>
      <c r="F82" s="17"/>
      <c r="G82" s="17"/>
      <c r="H82" s="17"/>
      <c r="I82" s="17"/>
      <c r="J82" s="30">
        <v>2002</v>
      </c>
    </row>
    <row r="83" spans="1:10" s="100" customFormat="1" ht="15" customHeight="1">
      <c r="A83" s="39"/>
      <c r="B83" s="2" t="s">
        <v>70</v>
      </c>
      <c r="C83" s="3"/>
      <c r="D83" s="4">
        <f aca="true" t="shared" si="29" ref="D83:I83">SUM(D84)</f>
        <v>300000</v>
      </c>
      <c r="E83" s="5">
        <f t="shared" si="29"/>
        <v>0</v>
      </c>
      <c r="F83" s="5">
        <f t="shared" si="29"/>
        <v>300000</v>
      </c>
      <c r="G83" s="5">
        <f t="shared" si="29"/>
        <v>0</v>
      </c>
      <c r="H83" s="5">
        <f t="shared" si="29"/>
        <v>0</v>
      </c>
      <c r="I83" s="5">
        <f t="shared" si="29"/>
        <v>0</v>
      </c>
      <c r="J83" s="90"/>
    </row>
    <row r="84" spans="1:10" s="101" customFormat="1" ht="16.5" customHeight="1">
      <c r="A84" s="34"/>
      <c r="B84" s="63" t="s">
        <v>71</v>
      </c>
      <c r="C84" s="64"/>
      <c r="D84" s="93">
        <f aca="true" t="shared" si="30" ref="D84:I84">SUM(D85:D85)</f>
        <v>300000</v>
      </c>
      <c r="E84" s="65">
        <f t="shared" si="30"/>
        <v>0</v>
      </c>
      <c r="F84" s="65">
        <f t="shared" si="30"/>
        <v>300000</v>
      </c>
      <c r="G84" s="65">
        <f t="shared" si="30"/>
        <v>0</v>
      </c>
      <c r="H84" s="65">
        <f t="shared" si="30"/>
        <v>0</v>
      </c>
      <c r="I84" s="65">
        <f t="shared" si="30"/>
        <v>0</v>
      </c>
      <c r="J84" s="68"/>
    </row>
    <row r="85" spans="1:10" s="100" customFormat="1" ht="60" customHeight="1">
      <c r="A85" s="29">
        <v>68</v>
      </c>
      <c r="B85" s="11" t="s">
        <v>408</v>
      </c>
      <c r="C85" s="23" t="s">
        <v>420</v>
      </c>
      <c r="D85" s="9">
        <v>300000</v>
      </c>
      <c r="E85" s="9"/>
      <c r="F85" s="9">
        <v>300000</v>
      </c>
      <c r="G85" s="9"/>
      <c r="H85" s="9"/>
      <c r="I85" s="9"/>
      <c r="J85" s="30">
        <v>2002</v>
      </c>
    </row>
    <row r="86" ht="4.5" customHeight="1"/>
    <row r="87" ht="2.25" customHeight="1"/>
    <row r="88" ht="3" customHeight="1" hidden="1"/>
    <row r="89" ht="4.5" customHeight="1" hidden="1"/>
    <row r="90" spans="1:10" ht="15.75" customHeight="1">
      <c r="A90" s="140"/>
      <c r="B90" s="112"/>
      <c r="C90" s="112"/>
      <c r="D90" s="127"/>
      <c r="E90" s="230" t="s">
        <v>139</v>
      </c>
      <c r="F90" s="231"/>
      <c r="G90" s="230" t="s">
        <v>138</v>
      </c>
      <c r="H90" s="231"/>
      <c r="I90" s="234" t="s">
        <v>136</v>
      </c>
      <c r="J90" s="234"/>
    </row>
    <row r="91" spans="1:10" ht="16.5">
      <c r="A91" s="141"/>
      <c r="B91" s="225" t="s">
        <v>217</v>
      </c>
      <c r="C91" s="226"/>
      <c r="D91" s="227"/>
      <c r="E91" s="228">
        <v>2200000</v>
      </c>
      <c r="F91" s="229"/>
      <c r="G91" s="228" t="e">
        <f>SUM(F14:F18,#REF!,F43:F43,#REF!,#REF!,#REF!,F58,F69,F71,F77,F82,F85:F85)</f>
        <v>#REF!</v>
      </c>
      <c r="H91" s="229"/>
      <c r="I91" s="221" t="e">
        <f>G91-E91</f>
        <v>#REF!</v>
      </c>
      <c r="J91" s="221"/>
    </row>
    <row r="92" spans="1:10" ht="18" customHeight="1">
      <c r="A92" s="142"/>
      <c r="B92" s="225" t="s">
        <v>218</v>
      </c>
      <c r="C92" s="226"/>
      <c r="D92" s="227"/>
      <c r="E92" s="228">
        <v>29606190</v>
      </c>
      <c r="F92" s="229"/>
      <c r="G92" s="232" t="e">
        <f>SUM(F12:F13,#REF!,F21:F24,F26:F32,F36,F38:F38,F41:F42,F46,F48,F53:F53,#REF!,F55,#REF!,#REF!,#REF!,F64:F65,F67,F73,F74,F80)</f>
        <v>#REF!</v>
      </c>
      <c r="H92" s="233"/>
      <c r="I92" s="221" t="e">
        <f>G92-E92</f>
        <v>#REF!</v>
      </c>
      <c r="J92" s="221"/>
    </row>
    <row r="93" spans="1:10" ht="16.5">
      <c r="A93" s="141"/>
      <c r="B93" s="225" t="s">
        <v>137</v>
      </c>
      <c r="C93" s="226"/>
      <c r="D93" s="227"/>
      <c r="E93" s="228">
        <f>SUM(E91:E92)</f>
        <v>31806190</v>
      </c>
      <c r="F93" s="229"/>
      <c r="G93" s="228" t="e">
        <f>SUM(G91:G92)</f>
        <v>#REF!</v>
      </c>
      <c r="H93" s="229"/>
      <c r="I93" s="221" t="e">
        <f>G93-E93</f>
        <v>#REF!</v>
      </c>
      <c r="J93" s="221"/>
    </row>
    <row r="94" spans="1:10" ht="40.5" customHeight="1">
      <c r="A94" s="222" t="s">
        <v>236</v>
      </c>
      <c r="B94" s="223"/>
      <c r="C94" s="223"/>
      <c r="D94" s="223"/>
      <c r="E94" s="223"/>
      <c r="F94" s="223"/>
      <c r="G94" s="223"/>
      <c r="H94" s="223"/>
      <c r="I94" s="223"/>
      <c r="J94" s="224"/>
    </row>
    <row r="95" spans="1:10" ht="38.25">
      <c r="A95" s="137">
        <v>1</v>
      </c>
      <c r="B95" s="7" t="s">
        <v>177</v>
      </c>
      <c r="C95" s="94" t="s">
        <v>175</v>
      </c>
      <c r="D95" s="14">
        <v>105000</v>
      </c>
      <c r="E95" s="17"/>
      <c r="F95" s="17">
        <v>105000</v>
      </c>
      <c r="G95" s="17"/>
      <c r="H95" s="17"/>
      <c r="I95" s="17"/>
      <c r="J95" s="30">
        <v>2002</v>
      </c>
    </row>
    <row r="96" spans="1:10" ht="38.25">
      <c r="A96" s="137">
        <v>2</v>
      </c>
      <c r="B96" s="7" t="s">
        <v>178</v>
      </c>
      <c r="C96" s="94" t="s">
        <v>176</v>
      </c>
      <c r="D96" s="14">
        <v>135000</v>
      </c>
      <c r="E96" s="17"/>
      <c r="F96" s="17">
        <v>135000</v>
      </c>
      <c r="G96" s="17"/>
      <c r="H96" s="17"/>
      <c r="I96" s="17"/>
      <c r="J96" s="30">
        <v>2002</v>
      </c>
    </row>
    <row r="97" spans="1:10" ht="51">
      <c r="A97" s="137">
        <v>3</v>
      </c>
      <c r="B97" s="7" t="s">
        <v>190</v>
      </c>
      <c r="C97" s="94" t="s">
        <v>216</v>
      </c>
      <c r="D97" s="14">
        <v>250000</v>
      </c>
      <c r="E97" s="17"/>
      <c r="F97" s="17">
        <v>250000</v>
      </c>
      <c r="G97" s="17"/>
      <c r="H97" s="17"/>
      <c r="I97" s="17"/>
      <c r="J97" s="30">
        <v>2002</v>
      </c>
    </row>
    <row r="98" spans="1:10" ht="38.25">
      <c r="A98" s="137">
        <v>4</v>
      </c>
      <c r="B98" s="7" t="s">
        <v>206</v>
      </c>
      <c r="C98" s="94" t="s">
        <v>207</v>
      </c>
      <c r="D98" s="14">
        <v>200000</v>
      </c>
      <c r="E98" s="17"/>
      <c r="F98" s="17">
        <v>200000</v>
      </c>
      <c r="G98" s="17"/>
      <c r="H98" s="17"/>
      <c r="I98" s="17"/>
      <c r="J98" s="30">
        <v>2002</v>
      </c>
    </row>
    <row r="99" spans="1:10" ht="63.75">
      <c r="A99" s="137">
        <v>5</v>
      </c>
      <c r="B99" s="7" t="s">
        <v>180</v>
      </c>
      <c r="C99" s="94" t="s">
        <v>204</v>
      </c>
      <c r="D99" s="14">
        <v>203000</v>
      </c>
      <c r="E99" s="17"/>
      <c r="F99" s="17">
        <v>203000</v>
      </c>
      <c r="G99" s="17"/>
      <c r="H99" s="17"/>
      <c r="I99" s="17"/>
      <c r="J99" s="30">
        <v>2002</v>
      </c>
    </row>
    <row r="100" spans="1:10" ht="38.25">
      <c r="A100" s="137">
        <v>6</v>
      </c>
      <c r="B100" s="11" t="s">
        <v>205</v>
      </c>
      <c r="C100" s="23" t="s">
        <v>227</v>
      </c>
      <c r="D100" s="10">
        <v>1000000</v>
      </c>
      <c r="E100" s="17"/>
      <c r="F100" s="17">
        <v>300000</v>
      </c>
      <c r="G100" s="17"/>
      <c r="H100" s="17"/>
      <c r="I100" s="17"/>
      <c r="J100" s="30">
        <v>2002</v>
      </c>
    </row>
    <row r="101" spans="1:10" ht="25.5">
      <c r="A101" s="137">
        <v>7</v>
      </c>
      <c r="B101" s="11" t="s">
        <v>26</v>
      </c>
      <c r="C101" s="15" t="s">
        <v>196</v>
      </c>
      <c r="D101" s="16">
        <v>50000</v>
      </c>
      <c r="E101" s="8"/>
      <c r="F101" s="8">
        <v>50000</v>
      </c>
      <c r="G101" s="8"/>
      <c r="H101" s="8"/>
      <c r="I101" s="8"/>
      <c r="J101" s="38">
        <v>2002</v>
      </c>
    </row>
    <row r="102" spans="1:10" ht="38.25">
      <c r="A102" s="137">
        <v>8</v>
      </c>
      <c r="B102" s="11" t="s">
        <v>26</v>
      </c>
      <c r="C102" s="15" t="s">
        <v>197</v>
      </c>
      <c r="D102" s="16">
        <v>50000</v>
      </c>
      <c r="E102" s="8"/>
      <c r="F102" s="8">
        <v>50000</v>
      </c>
      <c r="G102" s="8"/>
      <c r="H102" s="8"/>
      <c r="I102" s="8"/>
      <c r="J102" s="38">
        <v>2002</v>
      </c>
    </row>
    <row r="103" spans="1:10" ht="38.25">
      <c r="A103" s="137">
        <v>9</v>
      </c>
      <c r="B103" s="11" t="s">
        <v>27</v>
      </c>
      <c r="C103" s="15" t="s">
        <v>208</v>
      </c>
      <c r="D103" s="16">
        <v>100000</v>
      </c>
      <c r="E103" s="8"/>
      <c r="F103" s="8">
        <v>100000</v>
      </c>
      <c r="G103" s="8"/>
      <c r="H103" s="8"/>
      <c r="I103" s="8"/>
      <c r="J103" s="38">
        <v>2002</v>
      </c>
    </row>
    <row r="104" spans="1:10" ht="25.5">
      <c r="A104" s="137">
        <v>10</v>
      </c>
      <c r="B104" s="11" t="s">
        <v>228</v>
      </c>
      <c r="C104" s="15" t="s">
        <v>229</v>
      </c>
      <c r="D104" s="16">
        <v>100000</v>
      </c>
      <c r="E104" s="8"/>
      <c r="F104" s="8">
        <v>100000</v>
      </c>
      <c r="G104" s="8"/>
      <c r="H104" s="8"/>
      <c r="I104" s="8"/>
      <c r="J104" s="38">
        <v>2002</v>
      </c>
    </row>
    <row r="105" spans="1:10" ht="25.5">
      <c r="A105" s="137">
        <v>11</v>
      </c>
      <c r="B105" s="11" t="s">
        <v>185</v>
      </c>
      <c r="C105" s="15" t="s">
        <v>220</v>
      </c>
      <c r="D105" s="16">
        <v>350000</v>
      </c>
      <c r="E105" s="10"/>
      <c r="F105" s="10">
        <v>350000</v>
      </c>
      <c r="G105" s="10"/>
      <c r="H105" s="10"/>
      <c r="I105" s="10"/>
      <c r="J105" s="30">
        <v>2002</v>
      </c>
    </row>
    <row r="106" spans="1:10" ht="38.25">
      <c r="A106" s="137">
        <v>12</v>
      </c>
      <c r="B106" s="11" t="s">
        <v>181</v>
      </c>
      <c r="C106" s="15" t="s">
        <v>182</v>
      </c>
      <c r="D106" s="16">
        <v>17000</v>
      </c>
      <c r="E106" s="17"/>
      <c r="F106" s="17">
        <v>17000</v>
      </c>
      <c r="G106" s="17"/>
      <c r="H106" s="17"/>
      <c r="I106" s="17">
        <f>D106-E106-F106-G106-H106</f>
        <v>0</v>
      </c>
      <c r="J106" s="30">
        <v>2002</v>
      </c>
    </row>
    <row r="107" spans="1:10" ht="38.25">
      <c r="A107" s="137">
        <v>13</v>
      </c>
      <c r="B107" s="11" t="s">
        <v>188</v>
      </c>
      <c r="C107" s="15" t="s">
        <v>189</v>
      </c>
      <c r="D107" s="16">
        <v>7300</v>
      </c>
      <c r="E107" s="17"/>
      <c r="F107" s="17">
        <v>7300</v>
      </c>
      <c r="G107" s="17"/>
      <c r="H107" s="17"/>
      <c r="I107" s="17"/>
      <c r="J107" s="30">
        <v>2002</v>
      </c>
    </row>
    <row r="108" spans="1:10" ht="63.75">
      <c r="A108" s="137">
        <v>14</v>
      </c>
      <c r="B108" s="11" t="s">
        <v>192</v>
      </c>
      <c r="C108" s="15" t="s">
        <v>193</v>
      </c>
      <c r="D108" s="16">
        <v>125000</v>
      </c>
      <c r="E108" s="17"/>
      <c r="F108" s="17">
        <v>125000</v>
      </c>
      <c r="G108" s="17"/>
      <c r="H108" s="17"/>
      <c r="I108" s="17"/>
      <c r="J108" s="30">
        <v>2002</v>
      </c>
    </row>
    <row r="109" spans="1:10" ht="51">
      <c r="A109" s="137">
        <v>15</v>
      </c>
      <c r="B109" s="51" t="s">
        <v>215</v>
      </c>
      <c r="C109" s="52" t="s">
        <v>214</v>
      </c>
      <c r="D109" s="126">
        <v>201700</v>
      </c>
      <c r="E109" s="125"/>
      <c r="F109" s="125">
        <v>141200</v>
      </c>
      <c r="G109" s="125"/>
      <c r="H109" s="125"/>
      <c r="I109" s="125"/>
      <c r="J109" s="117">
        <v>2002</v>
      </c>
    </row>
    <row r="110" spans="1:10" ht="76.5">
      <c r="A110" s="137">
        <v>16</v>
      </c>
      <c r="B110" s="11" t="s">
        <v>194</v>
      </c>
      <c r="C110" s="15" t="s">
        <v>195</v>
      </c>
      <c r="D110" s="16">
        <v>360000</v>
      </c>
      <c r="E110" s="10"/>
      <c r="F110" s="10">
        <v>360000</v>
      </c>
      <c r="G110" s="10"/>
      <c r="H110" s="10"/>
      <c r="I110" s="10"/>
      <c r="J110" s="30">
        <v>2002</v>
      </c>
    </row>
    <row r="111" spans="1:10" ht="89.25">
      <c r="A111" s="137">
        <v>17</v>
      </c>
      <c r="B111" s="11" t="s">
        <v>203</v>
      </c>
      <c r="C111" s="15" t="s">
        <v>184</v>
      </c>
      <c r="D111" s="16">
        <v>450000</v>
      </c>
      <c r="E111" s="10">
        <v>150000</v>
      </c>
      <c r="F111" s="10">
        <v>300000</v>
      </c>
      <c r="G111" s="10"/>
      <c r="H111" s="10"/>
      <c r="I111" s="10"/>
      <c r="J111" s="30" t="s">
        <v>34</v>
      </c>
    </row>
    <row r="112" spans="1:10" ht="25.5">
      <c r="A112" s="137">
        <v>18</v>
      </c>
      <c r="B112" s="11" t="s">
        <v>212</v>
      </c>
      <c r="C112" s="15" t="s">
        <v>213</v>
      </c>
      <c r="D112" s="17">
        <v>30000</v>
      </c>
      <c r="E112" s="17"/>
      <c r="F112" s="17">
        <v>30000</v>
      </c>
      <c r="G112" s="17"/>
      <c r="H112" s="17"/>
      <c r="I112" s="17"/>
      <c r="J112" s="30">
        <v>2002</v>
      </c>
    </row>
    <row r="113" spans="1:10" ht="38.25">
      <c r="A113" s="137">
        <v>19</v>
      </c>
      <c r="B113" s="11" t="s">
        <v>198</v>
      </c>
      <c r="C113" s="23" t="s">
        <v>222</v>
      </c>
      <c r="D113" s="9">
        <v>300000</v>
      </c>
      <c r="E113" s="9"/>
      <c r="F113" s="9">
        <v>300000</v>
      </c>
      <c r="G113" s="9"/>
      <c r="H113" s="9"/>
      <c r="I113" s="9"/>
      <c r="J113" s="30">
        <v>2002</v>
      </c>
    </row>
    <row r="114" spans="1:10" ht="51">
      <c r="A114" s="137">
        <v>20</v>
      </c>
      <c r="B114" s="11" t="s">
        <v>200</v>
      </c>
      <c r="C114" s="23" t="s">
        <v>199</v>
      </c>
      <c r="D114" s="9">
        <v>50000</v>
      </c>
      <c r="E114" s="9"/>
      <c r="F114" s="9">
        <v>50000</v>
      </c>
      <c r="G114" s="9"/>
      <c r="H114" s="9"/>
      <c r="I114" s="9"/>
      <c r="J114" s="30">
        <v>2002</v>
      </c>
    </row>
    <row r="115" spans="1:10" ht="63.75">
      <c r="A115" s="137">
        <v>21</v>
      </c>
      <c r="B115" s="11" t="s">
        <v>201</v>
      </c>
      <c r="C115" s="23" t="s">
        <v>202</v>
      </c>
      <c r="D115" s="9">
        <v>80000</v>
      </c>
      <c r="E115" s="9"/>
      <c r="F115" s="9">
        <v>80000</v>
      </c>
      <c r="G115" s="9"/>
      <c r="H115" s="9"/>
      <c r="I115" s="9">
        <f>D115-E115-F115-G115-H115</f>
        <v>0</v>
      </c>
      <c r="J115" s="30">
        <v>2002</v>
      </c>
    </row>
    <row r="116" spans="1:10" ht="25.5">
      <c r="A116" s="137">
        <v>22</v>
      </c>
      <c r="B116" s="11" t="s">
        <v>209</v>
      </c>
      <c r="C116" s="23" t="s">
        <v>210</v>
      </c>
      <c r="D116" s="9">
        <v>100000</v>
      </c>
      <c r="E116" s="9"/>
      <c r="F116" s="9">
        <v>100000</v>
      </c>
      <c r="G116" s="9"/>
      <c r="H116" s="9"/>
      <c r="I116" s="9">
        <f>D116-E116-F116-G116-H116</f>
        <v>0</v>
      </c>
      <c r="J116" s="30">
        <v>2002</v>
      </c>
    </row>
    <row r="117" spans="1:10" s="147" customFormat="1" ht="19.5" customHeight="1">
      <c r="A117" s="144"/>
      <c r="B117" s="145" t="s">
        <v>137</v>
      </c>
      <c r="C117" s="145"/>
      <c r="D117" s="146">
        <f aca="true" t="shared" si="31" ref="D117:J117">SUM(D95:D116)</f>
        <v>4264000</v>
      </c>
      <c r="E117" s="145">
        <f t="shared" si="31"/>
        <v>150000</v>
      </c>
      <c r="F117" s="145">
        <f t="shared" si="31"/>
        <v>3353500</v>
      </c>
      <c r="G117" s="145">
        <f t="shared" si="31"/>
        <v>0</v>
      </c>
      <c r="H117" s="145">
        <f t="shared" si="31"/>
        <v>0</v>
      </c>
      <c r="I117" s="145">
        <f t="shared" si="31"/>
        <v>0</v>
      </c>
      <c r="J117" s="145">
        <f t="shared" si="31"/>
        <v>42042</v>
      </c>
    </row>
  </sheetData>
  <mergeCells count="27">
    <mergeCell ref="A3:A7"/>
    <mergeCell ref="J3:J7"/>
    <mergeCell ref="D3:D7"/>
    <mergeCell ref="C3:C7"/>
    <mergeCell ref="B3:B7"/>
    <mergeCell ref="E3:E7"/>
    <mergeCell ref="F3:I4"/>
    <mergeCell ref="F5:F7"/>
    <mergeCell ref="G5:G7"/>
    <mergeCell ref="H5:H7"/>
    <mergeCell ref="E90:F90"/>
    <mergeCell ref="E91:F91"/>
    <mergeCell ref="E92:F92"/>
    <mergeCell ref="E93:F93"/>
    <mergeCell ref="G90:H90"/>
    <mergeCell ref="G91:H91"/>
    <mergeCell ref="G92:H92"/>
    <mergeCell ref="I5:I7"/>
    <mergeCell ref="I90:J90"/>
    <mergeCell ref="I91:J91"/>
    <mergeCell ref="I92:J92"/>
    <mergeCell ref="I93:J93"/>
    <mergeCell ref="A94:J94"/>
    <mergeCell ref="B91:D91"/>
    <mergeCell ref="B92:D92"/>
    <mergeCell ref="B93:D93"/>
    <mergeCell ref="G93:H93"/>
  </mergeCells>
  <printOptions horizontalCentered="1"/>
  <pageMargins left="0" right="0" top="0.3937007874015748" bottom="0" header="0.31496062992125984" footer="0.11811023622047245"/>
  <pageSetup horizontalDpi="300" verticalDpi="300" orientation="landscape" paperSize="9" r:id="rId2"/>
  <rowBreaks count="3" manualBreakCount="3">
    <brk id="24" max="255" man="1"/>
    <brk id="36" max="255" man="1"/>
    <brk id="71" max="255" man="1"/>
  </rowBreaks>
  <colBreaks count="1" manualBreakCount="1">
    <brk id="10" max="65535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48"/>
  <sheetViews>
    <sheetView zoomScale="75" zoomScaleNormal="75" workbookViewId="0" topLeftCell="A1">
      <selection activeCell="C113" sqref="C113"/>
    </sheetView>
  </sheetViews>
  <sheetFormatPr defaultColWidth="9.00390625" defaultRowHeight="12.75"/>
  <cols>
    <col min="1" max="1" width="4.25390625" style="143" customWidth="1"/>
    <col min="2" max="2" width="31.25390625" style="97" customWidth="1"/>
    <col min="3" max="3" width="24.875" style="97" customWidth="1"/>
    <col min="4" max="4" width="13.125" style="97" customWidth="1"/>
    <col min="5" max="5" width="12.25390625" style="97" customWidth="1"/>
    <col min="6" max="6" width="12.375" style="97" customWidth="1"/>
    <col min="7" max="7" width="12.125" style="97" customWidth="1"/>
    <col min="8" max="8" width="11.75390625" style="97" customWidth="1"/>
    <col min="9" max="9" width="13.25390625" style="97" customWidth="1"/>
    <col min="10" max="10" width="9.00390625" style="97" customWidth="1"/>
    <col min="11" max="11" width="39.25390625" style="97" customWidth="1"/>
    <col min="12" max="16384" width="0" style="97" hidden="1" customWidth="1"/>
  </cols>
  <sheetData>
    <row r="1" spans="1:10" ht="50.25" customHeight="1">
      <c r="A1" s="136"/>
      <c r="B1" s="40"/>
      <c r="C1" s="13"/>
      <c r="D1" s="41"/>
      <c r="E1" s="42"/>
      <c r="F1" s="42"/>
      <c r="G1" s="42"/>
      <c r="H1" s="42"/>
      <c r="I1" s="42" t="s">
        <v>230</v>
      </c>
      <c r="J1" s="43"/>
    </row>
    <row r="2" spans="1:10" ht="4.5" customHeight="1">
      <c r="A2" s="136"/>
      <c r="B2" s="40"/>
      <c r="C2" s="13"/>
      <c r="D2" s="41"/>
      <c r="E2" s="42"/>
      <c r="F2" s="42"/>
      <c r="G2" s="42"/>
      <c r="H2" s="42"/>
      <c r="I2" s="42"/>
      <c r="J2" s="43"/>
    </row>
    <row r="3" spans="1:10" ht="18" customHeight="1">
      <c r="A3" s="214"/>
      <c r="B3" s="211" t="s">
        <v>46</v>
      </c>
      <c r="C3" s="204" t="s">
        <v>0</v>
      </c>
      <c r="D3" s="217" t="s">
        <v>48</v>
      </c>
      <c r="E3" s="204" t="s">
        <v>100</v>
      </c>
      <c r="F3" s="238" t="s">
        <v>101</v>
      </c>
      <c r="G3" s="239"/>
      <c r="H3" s="239"/>
      <c r="I3" s="240"/>
      <c r="J3" s="235" t="s">
        <v>47</v>
      </c>
    </row>
    <row r="4" spans="1:10" ht="15" customHeight="1">
      <c r="A4" s="215"/>
      <c r="B4" s="212"/>
      <c r="C4" s="209"/>
      <c r="D4" s="218"/>
      <c r="E4" s="209"/>
      <c r="F4" s="241"/>
      <c r="G4" s="242"/>
      <c r="H4" s="242"/>
      <c r="I4" s="243"/>
      <c r="J4" s="236"/>
    </row>
    <row r="5" spans="1:10" ht="15.75" customHeight="1">
      <c r="A5" s="215"/>
      <c r="B5" s="212"/>
      <c r="C5" s="209"/>
      <c r="D5" s="218"/>
      <c r="E5" s="209"/>
      <c r="F5" s="204" t="s">
        <v>102</v>
      </c>
      <c r="G5" s="204" t="s">
        <v>103</v>
      </c>
      <c r="H5" s="204" t="s">
        <v>104</v>
      </c>
      <c r="I5" s="204" t="s">
        <v>105</v>
      </c>
      <c r="J5" s="236"/>
    </row>
    <row r="6" spans="1:10" ht="18.75" customHeight="1">
      <c r="A6" s="215"/>
      <c r="B6" s="212"/>
      <c r="C6" s="209"/>
      <c r="D6" s="218"/>
      <c r="E6" s="209"/>
      <c r="F6" s="205"/>
      <c r="G6" s="205"/>
      <c r="H6" s="205"/>
      <c r="I6" s="205"/>
      <c r="J6" s="236"/>
    </row>
    <row r="7" spans="1:10" ht="4.5" customHeight="1">
      <c r="A7" s="216"/>
      <c r="B7" s="213"/>
      <c r="C7" s="210"/>
      <c r="D7" s="219"/>
      <c r="E7" s="210"/>
      <c r="F7" s="198"/>
      <c r="G7" s="198"/>
      <c r="H7" s="198"/>
      <c r="I7" s="198"/>
      <c r="J7" s="237"/>
    </row>
    <row r="8" spans="1:10" ht="12" customHeight="1">
      <c r="A8" s="118">
        <v>1</v>
      </c>
      <c r="B8" s="27">
        <v>2</v>
      </c>
      <c r="C8" s="25">
        <v>3</v>
      </c>
      <c r="D8" s="26">
        <v>4</v>
      </c>
      <c r="E8" s="27">
        <v>5</v>
      </c>
      <c r="F8" s="27">
        <v>6</v>
      </c>
      <c r="G8" s="27">
        <v>7</v>
      </c>
      <c r="H8" s="27">
        <v>8</v>
      </c>
      <c r="I8" s="27">
        <v>9</v>
      </c>
      <c r="J8" s="38">
        <v>10</v>
      </c>
    </row>
    <row r="9" spans="1:10" s="98" customFormat="1" ht="18" customHeight="1">
      <c r="A9" s="137"/>
      <c r="B9" s="44" t="s">
        <v>1</v>
      </c>
      <c r="C9" s="45"/>
      <c r="D9" s="46">
        <f aca="true" t="shared" si="0" ref="D9:I9">SUM(D10,D21,D36,D43,D46,D57,D64,D77,D82,D89,D104,D109)</f>
        <v>184359020</v>
      </c>
      <c r="E9" s="46">
        <f t="shared" si="0"/>
        <v>43193520</v>
      </c>
      <c r="F9" s="46">
        <f t="shared" si="0"/>
        <v>34342385</v>
      </c>
      <c r="G9" s="46">
        <f t="shared" si="0"/>
        <v>28334700</v>
      </c>
      <c r="H9" s="46">
        <f t="shared" si="0"/>
        <v>32986565</v>
      </c>
      <c r="I9" s="46">
        <f t="shared" si="0"/>
        <v>57542350</v>
      </c>
      <c r="J9" s="47"/>
    </row>
    <row r="10" spans="1:10" s="98" customFormat="1" ht="15.75" customHeight="1">
      <c r="A10" s="138"/>
      <c r="B10" s="54" t="s">
        <v>78</v>
      </c>
      <c r="C10" s="55"/>
      <c r="D10" s="56">
        <f aca="true" t="shared" si="1" ref="D10:I10">SUM(D11,D19)</f>
        <v>35843000</v>
      </c>
      <c r="E10" s="56">
        <f t="shared" si="1"/>
        <v>14201350</v>
      </c>
      <c r="F10" s="56">
        <f t="shared" si="1"/>
        <v>4603000</v>
      </c>
      <c r="G10" s="56">
        <f t="shared" si="1"/>
        <v>3590000</v>
      </c>
      <c r="H10" s="56">
        <f t="shared" si="1"/>
        <v>3689650</v>
      </c>
      <c r="I10" s="56">
        <f t="shared" si="1"/>
        <v>9759000</v>
      </c>
      <c r="J10" s="57"/>
    </row>
    <row r="11" spans="1:10" s="99" customFormat="1" ht="16.5" customHeight="1">
      <c r="A11" s="139"/>
      <c r="B11" s="77" t="s">
        <v>82</v>
      </c>
      <c r="C11" s="78"/>
      <c r="D11" s="79">
        <f aca="true" t="shared" si="2" ref="D11:I11">SUM(D12:D18)</f>
        <v>10843000</v>
      </c>
      <c r="E11" s="79">
        <f t="shared" si="2"/>
        <v>1060350</v>
      </c>
      <c r="F11" s="79">
        <f t="shared" si="2"/>
        <v>3603000</v>
      </c>
      <c r="G11" s="79">
        <f t="shared" si="2"/>
        <v>2590000</v>
      </c>
      <c r="H11" s="79">
        <f t="shared" si="2"/>
        <v>2689650</v>
      </c>
      <c r="I11" s="79">
        <f t="shared" si="2"/>
        <v>900000</v>
      </c>
      <c r="J11" s="80"/>
    </row>
    <row r="12" spans="1:10" s="100" customFormat="1" ht="66.75" customHeight="1">
      <c r="A12" s="137">
        <v>1</v>
      </c>
      <c r="B12" s="59" t="s">
        <v>341</v>
      </c>
      <c r="C12" s="60" t="s">
        <v>239</v>
      </c>
      <c r="D12" s="61">
        <v>4450000</v>
      </c>
      <c r="E12" s="61">
        <v>950000</v>
      </c>
      <c r="F12" s="61">
        <v>500000</v>
      </c>
      <c r="G12" s="61">
        <v>1700000</v>
      </c>
      <c r="H12" s="61">
        <v>400000</v>
      </c>
      <c r="I12" s="61">
        <f>D12-E12-F12-G12-H12</f>
        <v>900000</v>
      </c>
      <c r="J12" s="62" t="s">
        <v>33</v>
      </c>
    </row>
    <row r="13" spans="1:10" s="98" customFormat="1" ht="80.25" customHeight="1">
      <c r="A13" s="137">
        <v>2</v>
      </c>
      <c r="B13" s="7" t="s">
        <v>119</v>
      </c>
      <c r="C13" s="94" t="s">
        <v>243</v>
      </c>
      <c r="D13" s="14">
        <v>5500000</v>
      </c>
      <c r="E13" s="17">
        <v>110350</v>
      </c>
      <c r="F13" s="17">
        <v>2210000</v>
      </c>
      <c r="G13" s="17">
        <v>890000</v>
      </c>
      <c r="H13" s="17">
        <v>2289650</v>
      </c>
      <c r="I13" s="17">
        <f>D13-E13-F13-G13-H13</f>
        <v>0</v>
      </c>
      <c r="J13" s="30" t="s">
        <v>32</v>
      </c>
    </row>
    <row r="14" spans="1:10" s="98" customFormat="1" ht="41.25" customHeight="1">
      <c r="A14" s="137">
        <v>3</v>
      </c>
      <c r="B14" s="7" t="s">
        <v>177</v>
      </c>
      <c r="C14" s="94" t="s">
        <v>175</v>
      </c>
      <c r="D14" s="14">
        <v>105000</v>
      </c>
      <c r="E14" s="17"/>
      <c r="F14" s="17">
        <v>105000</v>
      </c>
      <c r="G14" s="17"/>
      <c r="H14" s="17"/>
      <c r="I14" s="17"/>
      <c r="J14" s="30">
        <v>2002</v>
      </c>
    </row>
    <row r="15" spans="1:10" s="98" customFormat="1" ht="40.5" customHeight="1">
      <c r="A15" s="137">
        <v>4</v>
      </c>
      <c r="B15" s="7" t="s">
        <v>178</v>
      </c>
      <c r="C15" s="94" t="s">
        <v>176</v>
      </c>
      <c r="D15" s="14">
        <v>135000</v>
      </c>
      <c r="E15" s="17"/>
      <c r="F15" s="17">
        <v>135000</v>
      </c>
      <c r="G15" s="17"/>
      <c r="H15" s="17"/>
      <c r="I15" s="17"/>
      <c r="J15" s="30">
        <v>2002</v>
      </c>
    </row>
    <row r="16" spans="1:10" s="98" customFormat="1" ht="65.25" customHeight="1">
      <c r="A16" s="137">
        <v>5</v>
      </c>
      <c r="B16" s="7" t="s">
        <v>190</v>
      </c>
      <c r="C16" s="94" t="s">
        <v>216</v>
      </c>
      <c r="D16" s="14">
        <v>250000</v>
      </c>
      <c r="E16" s="17"/>
      <c r="F16" s="17">
        <v>250000</v>
      </c>
      <c r="G16" s="17"/>
      <c r="H16" s="17"/>
      <c r="I16" s="17"/>
      <c r="J16" s="30">
        <v>2002</v>
      </c>
    </row>
    <row r="17" spans="1:10" s="98" customFormat="1" ht="42" customHeight="1">
      <c r="A17" s="137">
        <v>6</v>
      </c>
      <c r="B17" s="7" t="s">
        <v>206</v>
      </c>
      <c r="C17" s="94" t="s">
        <v>207</v>
      </c>
      <c r="D17" s="14">
        <v>200000</v>
      </c>
      <c r="E17" s="17"/>
      <c r="F17" s="17">
        <v>200000</v>
      </c>
      <c r="G17" s="17"/>
      <c r="H17" s="17"/>
      <c r="I17" s="17"/>
      <c r="J17" s="30">
        <v>2002</v>
      </c>
    </row>
    <row r="18" spans="1:10" s="98" customFormat="1" ht="64.5" customHeight="1">
      <c r="A18" s="137">
        <v>7</v>
      </c>
      <c r="B18" s="7" t="s">
        <v>180</v>
      </c>
      <c r="C18" s="94" t="s">
        <v>204</v>
      </c>
      <c r="D18" s="14">
        <v>203000</v>
      </c>
      <c r="E18" s="17"/>
      <c r="F18" s="17">
        <v>203000</v>
      </c>
      <c r="G18" s="17"/>
      <c r="H18" s="17"/>
      <c r="I18" s="17"/>
      <c r="J18" s="30">
        <v>2002</v>
      </c>
    </row>
    <row r="19" spans="1:10" s="101" customFormat="1" ht="15.75" customHeight="1">
      <c r="A19" s="139"/>
      <c r="B19" s="77" t="s">
        <v>79</v>
      </c>
      <c r="C19" s="78"/>
      <c r="D19" s="79">
        <f>SUM(D20)</f>
        <v>25000000</v>
      </c>
      <c r="E19" s="79">
        <f>SUM(E20)</f>
        <v>13141000</v>
      </c>
      <c r="F19" s="79">
        <f>SUM(F20)</f>
        <v>1000000</v>
      </c>
      <c r="G19" s="79">
        <f>SUM(G20)</f>
        <v>1000000</v>
      </c>
      <c r="H19" s="79">
        <f>SUM(H20)</f>
        <v>1000000</v>
      </c>
      <c r="I19" s="79">
        <f>D19-E19-F19-G19-H19</f>
        <v>8859000</v>
      </c>
      <c r="J19" s="80"/>
    </row>
    <row r="20" spans="1:10" s="98" customFormat="1" ht="63.75">
      <c r="A20" s="137">
        <v>8</v>
      </c>
      <c r="B20" s="11" t="s">
        <v>17</v>
      </c>
      <c r="C20" s="15" t="s">
        <v>155</v>
      </c>
      <c r="D20" s="16">
        <v>25000000</v>
      </c>
      <c r="E20" s="10">
        <v>13141000</v>
      </c>
      <c r="F20" s="92">
        <v>1000000</v>
      </c>
      <c r="G20" s="10">
        <v>1000000</v>
      </c>
      <c r="H20" s="10">
        <v>1000000</v>
      </c>
      <c r="I20" s="10">
        <f>D20-E20-F20-G20-H20</f>
        <v>8859000</v>
      </c>
      <c r="J20" s="30" t="s">
        <v>146</v>
      </c>
    </row>
    <row r="21" spans="1:10" s="98" customFormat="1" ht="17.25" customHeight="1">
      <c r="A21" s="39"/>
      <c r="B21" s="18" t="s">
        <v>49</v>
      </c>
      <c r="C21" s="19"/>
      <c r="D21" s="20">
        <f aca="true" t="shared" si="3" ref="D21:I21">SUM(D27,D22)</f>
        <v>80181315</v>
      </c>
      <c r="E21" s="21">
        <f t="shared" si="3"/>
        <v>14489660</v>
      </c>
      <c r="F21" s="21">
        <f t="shared" si="3"/>
        <v>11644695</v>
      </c>
      <c r="G21" s="21">
        <f t="shared" si="3"/>
        <v>10343000</v>
      </c>
      <c r="H21" s="21">
        <f t="shared" si="3"/>
        <v>12458610</v>
      </c>
      <c r="I21" s="21">
        <f t="shared" si="3"/>
        <v>32565350</v>
      </c>
      <c r="J21" s="28"/>
    </row>
    <row r="22" spans="1:10" s="101" customFormat="1" ht="18" customHeight="1">
      <c r="A22" s="35"/>
      <c r="B22" s="63" t="s">
        <v>73</v>
      </c>
      <c r="C22" s="64"/>
      <c r="D22" s="37">
        <f aca="true" t="shared" si="4" ref="D22:I22">SUM(D23:D26)</f>
        <v>33281315</v>
      </c>
      <c r="E22" s="37">
        <f t="shared" si="4"/>
        <v>7601270</v>
      </c>
      <c r="F22" s="37">
        <f t="shared" si="4"/>
        <v>6014695</v>
      </c>
      <c r="G22" s="37">
        <f t="shared" si="4"/>
        <v>4600000</v>
      </c>
      <c r="H22" s="37">
        <f t="shared" si="4"/>
        <v>5000000</v>
      </c>
      <c r="I22" s="37">
        <f t="shared" si="4"/>
        <v>10065350</v>
      </c>
      <c r="J22" s="66"/>
    </row>
    <row r="23" spans="1:10" s="98" customFormat="1" ht="63.75">
      <c r="A23" s="48">
        <v>9</v>
      </c>
      <c r="B23" s="9" t="s">
        <v>75</v>
      </c>
      <c r="C23" s="15" t="s">
        <v>147</v>
      </c>
      <c r="D23" s="12">
        <v>13300000</v>
      </c>
      <c r="E23" s="10">
        <v>1057300</v>
      </c>
      <c r="F23" s="10">
        <v>3000000</v>
      </c>
      <c r="G23" s="10">
        <v>3000000</v>
      </c>
      <c r="H23" s="10">
        <v>3000000</v>
      </c>
      <c r="I23" s="10">
        <f>D23-E23-F23-G23-H23</f>
        <v>3242700</v>
      </c>
      <c r="J23" s="30" t="s">
        <v>33</v>
      </c>
    </row>
    <row r="24" spans="1:10" s="98" customFormat="1" ht="81" customHeight="1">
      <c r="A24" s="48">
        <v>10</v>
      </c>
      <c r="B24" s="9" t="s">
        <v>93</v>
      </c>
      <c r="C24" s="15" t="s">
        <v>148</v>
      </c>
      <c r="D24" s="12">
        <v>6131315</v>
      </c>
      <c r="E24" s="9">
        <v>4716620</v>
      </c>
      <c r="F24" s="148">
        <v>1414695</v>
      </c>
      <c r="G24" s="9"/>
      <c r="H24" s="9"/>
      <c r="I24" s="9"/>
      <c r="J24" s="30" t="s">
        <v>3</v>
      </c>
    </row>
    <row r="25" spans="1:10" s="98" customFormat="1" ht="38.25">
      <c r="A25" s="48">
        <v>11</v>
      </c>
      <c r="B25" s="9" t="s">
        <v>39</v>
      </c>
      <c r="C25" s="15" t="s">
        <v>14</v>
      </c>
      <c r="D25" s="12">
        <v>9850000</v>
      </c>
      <c r="E25" s="9">
        <v>827350</v>
      </c>
      <c r="F25" s="9">
        <v>1000000</v>
      </c>
      <c r="G25" s="9">
        <v>1000000</v>
      </c>
      <c r="H25" s="9">
        <v>1000000</v>
      </c>
      <c r="I25" s="9">
        <f>D25-E25-F25-G25-H25</f>
        <v>6022650</v>
      </c>
      <c r="J25" s="30" t="s">
        <v>40</v>
      </c>
    </row>
    <row r="26" spans="1:10" s="98" customFormat="1" ht="43.5" customHeight="1">
      <c r="A26" s="48">
        <v>12</v>
      </c>
      <c r="B26" s="11" t="s">
        <v>94</v>
      </c>
      <c r="C26" s="15" t="s">
        <v>95</v>
      </c>
      <c r="D26" s="16">
        <v>4000000</v>
      </c>
      <c r="E26" s="17">
        <v>1000000</v>
      </c>
      <c r="F26" s="17">
        <v>600000</v>
      </c>
      <c r="G26" s="17">
        <v>600000</v>
      </c>
      <c r="H26" s="17">
        <v>1000000</v>
      </c>
      <c r="I26" s="17">
        <f>D26-E26-F26-G26-H26</f>
        <v>800000</v>
      </c>
      <c r="J26" s="30" t="s">
        <v>41</v>
      </c>
    </row>
    <row r="27" spans="1:10" s="101" customFormat="1" ht="18.75" customHeight="1">
      <c r="A27" s="34"/>
      <c r="B27" s="63" t="s">
        <v>72</v>
      </c>
      <c r="C27" s="64"/>
      <c r="D27" s="67">
        <f aca="true" t="shared" si="5" ref="D27:I27">SUM(D28:D35)</f>
        <v>46900000</v>
      </c>
      <c r="E27" s="37">
        <f t="shared" si="5"/>
        <v>6888390</v>
      </c>
      <c r="F27" s="37">
        <f t="shared" si="5"/>
        <v>5630000</v>
      </c>
      <c r="G27" s="37">
        <f t="shared" si="5"/>
        <v>5743000</v>
      </c>
      <c r="H27" s="37">
        <f t="shared" si="5"/>
        <v>7458610</v>
      </c>
      <c r="I27" s="37">
        <f t="shared" si="5"/>
        <v>22500000</v>
      </c>
      <c r="J27" s="68"/>
    </row>
    <row r="28" spans="1:10" s="100" customFormat="1" ht="54.75" customHeight="1">
      <c r="A28" s="29">
        <v>13</v>
      </c>
      <c r="B28" s="11" t="s">
        <v>98</v>
      </c>
      <c r="C28" s="15" t="s">
        <v>96</v>
      </c>
      <c r="D28" s="16">
        <v>2350000</v>
      </c>
      <c r="E28" s="17">
        <v>1187000</v>
      </c>
      <c r="F28" s="17">
        <v>700000</v>
      </c>
      <c r="G28" s="17">
        <v>463000</v>
      </c>
      <c r="H28" s="17"/>
      <c r="I28" s="17">
        <f aca="true" t="shared" si="6" ref="I28:I35">D28-E28-F28-G28-H28</f>
        <v>0</v>
      </c>
      <c r="J28" s="30" t="s">
        <v>2</v>
      </c>
    </row>
    <row r="29" spans="1:10" s="100" customFormat="1" ht="42" customHeight="1">
      <c r="A29" s="29">
        <v>14</v>
      </c>
      <c r="B29" s="11" t="s">
        <v>10</v>
      </c>
      <c r="C29" s="15" t="s">
        <v>153</v>
      </c>
      <c r="D29" s="16">
        <v>18800000</v>
      </c>
      <c r="E29" s="17">
        <v>5171390</v>
      </c>
      <c r="F29" s="17">
        <v>4000000</v>
      </c>
      <c r="G29" s="17">
        <v>4000000</v>
      </c>
      <c r="H29" s="17">
        <v>5628610</v>
      </c>
      <c r="I29" s="17">
        <f t="shared" si="6"/>
        <v>0</v>
      </c>
      <c r="J29" s="30" t="s">
        <v>126</v>
      </c>
    </row>
    <row r="30" spans="1:10" s="100" customFormat="1" ht="90" customHeight="1">
      <c r="A30" s="29">
        <v>15</v>
      </c>
      <c r="B30" s="11" t="s">
        <v>42</v>
      </c>
      <c r="C30" s="15"/>
      <c r="D30" s="16"/>
      <c r="E30" s="17">
        <v>200000</v>
      </c>
      <c r="F30" s="17">
        <v>300000</v>
      </c>
      <c r="G30" s="17">
        <v>300000</v>
      </c>
      <c r="H30" s="17">
        <v>400000</v>
      </c>
      <c r="I30" s="17"/>
      <c r="J30" s="30" t="s">
        <v>35</v>
      </c>
    </row>
    <row r="31" spans="1:10" s="100" customFormat="1" ht="26.25" customHeight="1">
      <c r="A31" s="29">
        <v>16</v>
      </c>
      <c r="B31" s="7" t="s">
        <v>123</v>
      </c>
      <c r="C31" s="94"/>
      <c r="D31" s="14">
        <v>250000</v>
      </c>
      <c r="E31" s="17"/>
      <c r="F31" s="17">
        <v>100000</v>
      </c>
      <c r="G31" s="17">
        <v>150000</v>
      </c>
      <c r="H31" s="17"/>
      <c r="I31" s="17">
        <f t="shared" si="6"/>
        <v>0</v>
      </c>
      <c r="J31" s="30" t="s">
        <v>125</v>
      </c>
    </row>
    <row r="32" spans="1:10" s="100" customFormat="1" ht="31.5" customHeight="1">
      <c r="A32" s="29">
        <v>17</v>
      </c>
      <c r="B32" s="7" t="s">
        <v>121</v>
      </c>
      <c r="C32" s="94" t="s">
        <v>122</v>
      </c>
      <c r="D32" s="14">
        <v>900000</v>
      </c>
      <c r="E32" s="17"/>
      <c r="F32" s="17">
        <v>100000</v>
      </c>
      <c r="G32" s="17">
        <v>400000</v>
      </c>
      <c r="H32" s="17">
        <v>400000</v>
      </c>
      <c r="I32" s="17">
        <f t="shared" si="6"/>
        <v>0</v>
      </c>
      <c r="J32" s="30" t="s">
        <v>124</v>
      </c>
    </row>
    <row r="33" spans="1:10" s="100" customFormat="1" ht="19.5" customHeight="1">
      <c r="A33" s="29">
        <v>18</v>
      </c>
      <c r="B33" s="11" t="s">
        <v>12</v>
      </c>
      <c r="C33" s="15"/>
      <c r="D33" s="16"/>
      <c r="E33" s="17">
        <v>30000</v>
      </c>
      <c r="F33" s="17">
        <v>30000</v>
      </c>
      <c r="G33" s="17">
        <v>30000</v>
      </c>
      <c r="H33" s="17">
        <v>30000</v>
      </c>
      <c r="I33" s="17"/>
      <c r="J33" s="30" t="s">
        <v>35</v>
      </c>
    </row>
    <row r="34" spans="1:10" s="100" customFormat="1" ht="54" customHeight="1">
      <c r="A34" s="29">
        <v>19</v>
      </c>
      <c r="B34" s="11" t="s">
        <v>86</v>
      </c>
      <c r="C34" s="15" t="s">
        <v>237</v>
      </c>
      <c r="D34" s="16">
        <v>1600000</v>
      </c>
      <c r="E34" s="17">
        <v>300000</v>
      </c>
      <c r="F34" s="17">
        <v>400000</v>
      </c>
      <c r="G34" s="17">
        <v>400000</v>
      </c>
      <c r="H34" s="17">
        <v>500000</v>
      </c>
      <c r="I34" s="17">
        <f t="shared" si="6"/>
        <v>0</v>
      </c>
      <c r="J34" s="30" t="s">
        <v>32</v>
      </c>
    </row>
    <row r="35" spans="1:10" s="100" customFormat="1" ht="40.5" customHeight="1">
      <c r="A35" s="29">
        <v>20</v>
      </c>
      <c r="B35" s="9" t="s">
        <v>161</v>
      </c>
      <c r="C35" s="15" t="s">
        <v>162</v>
      </c>
      <c r="D35" s="12">
        <v>23000000</v>
      </c>
      <c r="E35" s="9"/>
      <c r="F35" s="9"/>
      <c r="G35" s="9"/>
      <c r="H35" s="9">
        <v>500000</v>
      </c>
      <c r="I35" s="9">
        <f t="shared" si="6"/>
        <v>22500000</v>
      </c>
      <c r="J35" s="30" t="s">
        <v>231</v>
      </c>
    </row>
    <row r="36" spans="1:10" ht="15" customHeight="1">
      <c r="A36" s="39"/>
      <c r="B36" s="2" t="s">
        <v>50</v>
      </c>
      <c r="C36" s="3"/>
      <c r="D36" s="4">
        <f aca="true" t="shared" si="7" ref="D36:I36">SUM(D37,D39)</f>
        <v>7000000</v>
      </c>
      <c r="E36" s="5">
        <f t="shared" si="7"/>
        <v>0</v>
      </c>
      <c r="F36" s="5">
        <f t="shared" si="7"/>
        <v>2750000</v>
      </c>
      <c r="G36" s="5">
        <f t="shared" si="7"/>
        <v>2950000</v>
      </c>
      <c r="H36" s="5">
        <f t="shared" si="7"/>
        <v>2650000</v>
      </c>
      <c r="I36" s="5">
        <f t="shared" si="7"/>
        <v>1900000</v>
      </c>
      <c r="J36" s="90"/>
    </row>
    <row r="37" spans="1:10" s="102" customFormat="1" ht="14.25" customHeight="1">
      <c r="A37" s="34"/>
      <c r="B37" s="63" t="s">
        <v>61</v>
      </c>
      <c r="C37" s="64"/>
      <c r="D37" s="67">
        <f aca="true" t="shared" si="8" ref="D37:I37">SUM(D38:D38)</f>
        <v>0</v>
      </c>
      <c r="E37" s="37">
        <f t="shared" si="8"/>
        <v>0</v>
      </c>
      <c r="F37" s="37">
        <f t="shared" si="8"/>
        <v>500000</v>
      </c>
      <c r="G37" s="37">
        <f t="shared" si="8"/>
        <v>400000</v>
      </c>
      <c r="H37" s="37">
        <f t="shared" si="8"/>
        <v>400000</v>
      </c>
      <c r="I37" s="37">
        <f t="shared" si="8"/>
        <v>0</v>
      </c>
      <c r="J37" s="66"/>
    </row>
    <row r="38" spans="1:10" ht="51.75" customHeight="1">
      <c r="A38" s="29">
        <v>23</v>
      </c>
      <c r="B38" s="11" t="s">
        <v>6</v>
      </c>
      <c r="C38" s="23"/>
      <c r="D38" s="10"/>
      <c r="E38" s="17"/>
      <c r="F38" s="17">
        <v>500000</v>
      </c>
      <c r="G38" s="17">
        <v>400000</v>
      </c>
      <c r="H38" s="17">
        <v>400000</v>
      </c>
      <c r="I38" s="17"/>
      <c r="J38" s="30" t="s">
        <v>35</v>
      </c>
    </row>
    <row r="39" spans="1:10" s="101" customFormat="1" ht="13.5" customHeight="1">
      <c r="A39" s="34"/>
      <c r="B39" s="63" t="s">
        <v>62</v>
      </c>
      <c r="C39" s="64"/>
      <c r="D39" s="67">
        <f aca="true" t="shared" si="9" ref="D39:I39">SUM(D40:D42)</f>
        <v>7000000</v>
      </c>
      <c r="E39" s="37">
        <f t="shared" si="9"/>
        <v>0</v>
      </c>
      <c r="F39" s="37">
        <f t="shared" si="9"/>
        <v>2250000</v>
      </c>
      <c r="G39" s="37">
        <f t="shared" si="9"/>
        <v>2550000</v>
      </c>
      <c r="H39" s="37">
        <f t="shared" si="9"/>
        <v>2250000</v>
      </c>
      <c r="I39" s="37">
        <f t="shared" si="9"/>
        <v>1900000</v>
      </c>
      <c r="J39" s="68"/>
    </row>
    <row r="40" spans="1:10" ht="24.75" customHeight="1">
      <c r="A40" s="29">
        <v>24</v>
      </c>
      <c r="B40" s="11" t="s">
        <v>111</v>
      </c>
      <c r="C40" s="23" t="s">
        <v>132</v>
      </c>
      <c r="D40" s="10">
        <v>3500000</v>
      </c>
      <c r="E40" s="17"/>
      <c r="F40" s="17">
        <v>1600000</v>
      </c>
      <c r="G40" s="17">
        <v>1900000</v>
      </c>
      <c r="H40" s="17"/>
      <c r="I40" s="17">
        <f>D40-E40-F40-G40-H40</f>
        <v>0</v>
      </c>
      <c r="J40" s="30" t="s">
        <v>125</v>
      </c>
    </row>
    <row r="41" spans="1:10" ht="24.75" customHeight="1">
      <c r="A41" s="29">
        <v>25</v>
      </c>
      <c r="B41" s="11" t="s">
        <v>111</v>
      </c>
      <c r="C41" s="23" t="s">
        <v>132</v>
      </c>
      <c r="D41" s="10">
        <v>3500000</v>
      </c>
      <c r="E41" s="17"/>
      <c r="F41" s="17"/>
      <c r="G41" s="17"/>
      <c r="H41" s="17">
        <v>1600000</v>
      </c>
      <c r="I41" s="17">
        <v>1900000</v>
      </c>
      <c r="J41" s="30" t="s">
        <v>163</v>
      </c>
    </row>
    <row r="42" spans="1:10" ht="38.25" customHeight="1">
      <c r="A42" s="29">
        <v>26</v>
      </c>
      <c r="B42" s="11" t="s">
        <v>226</v>
      </c>
      <c r="C42" s="23"/>
      <c r="D42" s="10"/>
      <c r="E42" s="17"/>
      <c r="F42" s="17">
        <v>650000</v>
      </c>
      <c r="G42" s="17">
        <v>650000</v>
      </c>
      <c r="H42" s="17">
        <v>650000</v>
      </c>
      <c r="I42" s="17"/>
      <c r="J42" s="30" t="s">
        <v>36</v>
      </c>
    </row>
    <row r="43" spans="1:10" ht="16.5" customHeight="1">
      <c r="A43" s="39"/>
      <c r="B43" s="131" t="s">
        <v>186</v>
      </c>
      <c r="C43" s="132"/>
      <c r="D43" s="133">
        <f>SUM(D44)</f>
        <v>1000000</v>
      </c>
      <c r="E43" s="134"/>
      <c r="F43" s="134">
        <f>SUM(F44)</f>
        <v>300000</v>
      </c>
      <c r="G43" s="134"/>
      <c r="H43" s="134"/>
      <c r="I43" s="134"/>
      <c r="J43" s="135"/>
    </row>
    <row r="44" spans="1:10" ht="17.25" customHeight="1">
      <c r="A44" s="29"/>
      <c r="B44" s="11" t="s">
        <v>187</v>
      </c>
      <c r="C44" s="23"/>
      <c r="D44" s="10">
        <f>SUM(D45:D45)</f>
        <v>1000000</v>
      </c>
      <c r="E44" s="17"/>
      <c r="F44" s="17">
        <f>SUM(F45:F45)</f>
        <v>300000</v>
      </c>
      <c r="G44" s="17"/>
      <c r="H44" s="17"/>
      <c r="I44" s="17"/>
      <c r="J44" s="30"/>
    </row>
    <row r="45" spans="1:10" ht="39" customHeight="1">
      <c r="A45" s="29">
        <v>27</v>
      </c>
      <c r="B45" s="11" t="s">
        <v>205</v>
      </c>
      <c r="C45" s="23" t="s">
        <v>227</v>
      </c>
      <c r="D45" s="10">
        <v>1000000</v>
      </c>
      <c r="E45" s="17"/>
      <c r="F45" s="17">
        <v>300000</v>
      </c>
      <c r="G45" s="17"/>
      <c r="H45" s="17"/>
      <c r="I45" s="17"/>
      <c r="J45" s="30">
        <v>2002</v>
      </c>
    </row>
    <row r="46" spans="1:10" ht="16.5" customHeight="1">
      <c r="A46" s="39"/>
      <c r="B46" s="2" t="s">
        <v>51</v>
      </c>
      <c r="C46" s="3"/>
      <c r="D46" s="6">
        <f aca="true" t="shared" si="10" ref="D46:I46">SUM(D47)</f>
        <v>2443290</v>
      </c>
      <c r="E46" s="6">
        <f t="shared" si="10"/>
        <v>162000</v>
      </c>
      <c r="F46" s="6">
        <f t="shared" si="10"/>
        <v>820000</v>
      </c>
      <c r="G46" s="6">
        <f t="shared" si="10"/>
        <v>570000</v>
      </c>
      <c r="H46" s="6">
        <f t="shared" si="10"/>
        <v>663290</v>
      </c>
      <c r="I46" s="6">
        <f t="shared" si="10"/>
        <v>888000</v>
      </c>
      <c r="J46" s="90"/>
    </row>
    <row r="47" spans="1:10" s="102" customFormat="1" ht="15.75" customHeight="1">
      <c r="A47" s="34"/>
      <c r="B47" s="63" t="s">
        <v>63</v>
      </c>
      <c r="C47" s="64"/>
      <c r="D47" s="65">
        <f aca="true" t="shared" si="11" ref="D47:I47">SUM(D48:D56)</f>
        <v>2443290</v>
      </c>
      <c r="E47" s="65">
        <f t="shared" si="11"/>
        <v>162000</v>
      </c>
      <c r="F47" s="65">
        <f t="shared" si="11"/>
        <v>820000</v>
      </c>
      <c r="G47" s="65">
        <f t="shared" si="11"/>
        <v>570000</v>
      </c>
      <c r="H47" s="65">
        <f t="shared" si="11"/>
        <v>663290</v>
      </c>
      <c r="I47" s="65">
        <f t="shared" si="11"/>
        <v>888000</v>
      </c>
      <c r="J47" s="66"/>
    </row>
    <row r="48" spans="1:10" ht="26.25" customHeight="1">
      <c r="A48" s="29">
        <v>28</v>
      </c>
      <c r="B48" s="7" t="s">
        <v>9</v>
      </c>
      <c r="C48" s="7" t="s">
        <v>154</v>
      </c>
      <c r="D48" s="14"/>
      <c r="E48" s="17"/>
      <c r="F48" s="17">
        <v>200000</v>
      </c>
      <c r="G48" s="17">
        <v>200000</v>
      </c>
      <c r="H48" s="17">
        <v>200000</v>
      </c>
      <c r="I48" s="17"/>
      <c r="J48" s="38" t="s">
        <v>35</v>
      </c>
    </row>
    <row r="49" spans="1:10" ht="39" customHeight="1">
      <c r="A49" s="29">
        <v>29</v>
      </c>
      <c r="B49" s="7" t="s">
        <v>24</v>
      </c>
      <c r="C49" s="7" t="s">
        <v>25</v>
      </c>
      <c r="D49" s="14">
        <v>550000</v>
      </c>
      <c r="E49" s="17">
        <v>62000</v>
      </c>
      <c r="F49" s="17">
        <v>100000</v>
      </c>
      <c r="G49" s="17">
        <v>100000</v>
      </c>
      <c r="H49" s="17">
        <v>100000</v>
      </c>
      <c r="I49" s="17">
        <f>D49-E49-F49-G49-H49</f>
        <v>188000</v>
      </c>
      <c r="J49" s="38" t="s">
        <v>232</v>
      </c>
    </row>
    <row r="50" spans="1:10" ht="38.25" customHeight="1">
      <c r="A50" s="29">
        <v>30</v>
      </c>
      <c r="B50" s="11" t="s">
        <v>27</v>
      </c>
      <c r="C50" s="11" t="s">
        <v>97</v>
      </c>
      <c r="D50" s="16"/>
      <c r="E50" s="8"/>
      <c r="F50" s="17">
        <v>20000</v>
      </c>
      <c r="G50" s="8">
        <v>20000</v>
      </c>
      <c r="H50" s="8">
        <v>20000</v>
      </c>
      <c r="I50" s="8"/>
      <c r="J50" s="30" t="s">
        <v>36</v>
      </c>
    </row>
    <row r="51" spans="1:10" ht="22.5" customHeight="1">
      <c r="A51" s="29">
        <v>31</v>
      </c>
      <c r="B51" s="11" t="s">
        <v>26</v>
      </c>
      <c r="C51" s="15" t="s">
        <v>156</v>
      </c>
      <c r="D51" s="16">
        <v>793290</v>
      </c>
      <c r="E51" s="8">
        <v>100000</v>
      </c>
      <c r="F51" s="17">
        <v>200000</v>
      </c>
      <c r="G51" s="8">
        <v>250000</v>
      </c>
      <c r="H51" s="8">
        <v>243290</v>
      </c>
      <c r="I51" s="8">
        <f>D51-E51-F51-G51-H51</f>
        <v>0</v>
      </c>
      <c r="J51" s="38" t="s">
        <v>32</v>
      </c>
    </row>
    <row r="52" spans="1:10" ht="24.75" customHeight="1">
      <c r="A52" s="29">
        <v>32</v>
      </c>
      <c r="B52" s="11" t="s">
        <v>26</v>
      </c>
      <c r="C52" s="15" t="s">
        <v>196</v>
      </c>
      <c r="D52" s="16">
        <v>50000</v>
      </c>
      <c r="E52" s="8"/>
      <c r="F52" s="17">
        <v>50000</v>
      </c>
      <c r="G52" s="8"/>
      <c r="H52" s="8"/>
      <c r="I52" s="8"/>
      <c r="J52" s="38">
        <v>2002</v>
      </c>
    </row>
    <row r="53" spans="1:10" ht="36.75" customHeight="1">
      <c r="A53" s="29">
        <v>33</v>
      </c>
      <c r="B53" s="11" t="s">
        <v>26</v>
      </c>
      <c r="C53" s="15" t="s">
        <v>197</v>
      </c>
      <c r="D53" s="16">
        <v>50000</v>
      </c>
      <c r="E53" s="8"/>
      <c r="F53" s="17">
        <v>50000</v>
      </c>
      <c r="G53" s="8"/>
      <c r="H53" s="8"/>
      <c r="I53" s="8"/>
      <c r="J53" s="38">
        <v>2002</v>
      </c>
    </row>
    <row r="54" spans="1:10" ht="39" customHeight="1">
      <c r="A54" s="29">
        <v>34</v>
      </c>
      <c r="B54" s="11" t="s">
        <v>27</v>
      </c>
      <c r="C54" s="15" t="s">
        <v>208</v>
      </c>
      <c r="D54" s="16">
        <v>100000</v>
      </c>
      <c r="E54" s="8"/>
      <c r="F54" s="17">
        <v>100000</v>
      </c>
      <c r="G54" s="8"/>
      <c r="H54" s="8"/>
      <c r="I54" s="8"/>
      <c r="J54" s="38">
        <v>2002</v>
      </c>
    </row>
    <row r="55" spans="1:10" ht="38.25" customHeight="1">
      <c r="A55" s="29">
        <v>35</v>
      </c>
      <c r="B55" s="11" t="s">
        <v>228</v>
      </c>
      <c r="C55" s="15" t="s">
        <v>229</v>
      </c>
      <c r="D55" s="16">
        <v>100000</v>
      </c>
      <c r="E55" s="8"/>
      <c r="F55" s="17">
        <v>100000</v>
      </c>
      <c r="G55" s="8"/>
      <c r="H55" s="8"/>
      <c r="I55" s="8"/>
      <c r="J55" s="38">
        <v>2002</v>
      </c>
    </row>
    <row r="56" spans="1:10" ht="104.25" customHeight="1">
      <c r="A56" s="29">
        <v>36</v>
      </c>
      <c r="B56" s="11" t="s">
        <v>172</v>
      </c>
      <c r="C56" s="15" t="s">
        <v>173</v>
      </c>
      <c r="D56" s="16">
        <v>800000</v>
      </c>
      <c r="E56" s="8"/>
      <c r="F56" s="17"/>
      <c r="G56" s="8"/>
      <c r="H56" s="8">
        <v>100000</v>
      </c>
      <c r="I56" s="8">
        <f>D56-E56-F56-G56-H56</f>
        <v>700000</v>
      </c>
      <c r="J56" s="38" t="s">
        <v>163</v>
      </c>
    </row>
    <row r="57" spans="1:10" ht="15" customHeight="1">
      <c r="A57" s="39"/>
      <c r="B57" s="18" t="s">
        <v>52</v>
      </c>
      <c r="C57" s="53"/>
      <c r="D57" s="6">
        <f aca="true" t="shared" si="12" ref="D57:I57">SUM(D58,D60,D62)</f>
        <v>287000</v>
      </c>
      <c r="E57" s="6">
        <f t="shared" si="12"/>
        <v>160000</v>
      </c>
      <c r="F57" s="6">
        <f t="shared" si="12"/>
        <v>82000</v>
      </c>
      <c r="G57" s="6">
        <f t="shared" si="12"/>
        <v>0</v>
      </c>
      <c r="H57" s="6">
        <f t="shared" si="12"/>
        <v>15000</v>
      </c>
      <c r="I57" s="6">
        <f t="shared" si="12"/>
        <v>30000</v>
      </c>
      <c r="J57" s="90"/>
    </row>
    <row r="58" spans="1:10" s="99" customFormat="1" ht="15" customHeight="1">
      <c r="A58" s="35"/>
      <c r="B58" s="63" t="s">
        <v>76</v>
      </c>
      <c r="C58" s="82"/>
      <c r="D58" s="69">
        <f aca="true" t="shared" si="13" ref="D58:I58">SUM(D59:D59)</f>
        <v>210000</v>
      </c>
      <c r="E58" s="69">
        <f t="shared" si="13"/>
        <v>145000</v>
      </c>
      <c r="F58" s="69">
        <f t="shared" si="13"/>
        <v>65000</v>
      </c>
      <c r="G58" s="69">
        <f t="shared" si="13"/>
        <v>0</v>
      </c>
      <c r="H58" s="69">
        <f t="shared" si="13"/>
        <v>0</v>
      </c>
      <c r="I58" s="69">
        <f t="shared" si="13"/>
        <v>0</v>
      </c>
      <c r="J58" s="81"/>
    </row>
    <row r="59" spans="1:10" s="99" customFormat="1" ht="49.5" customHeight="1">
      <c r="A59" s="35">
        <v>37</v>
      </c>
      <c r="B59" s="11" t="s">
        <v>44</v>
      </c>
      <c r="C59" s="15" t="s">
        <v>28</v>
      </c>
      <c r="D59" s="16">
        <v>210000</v>
      </c>
      <c r="E59" s="17">
        <v>145000</v>
      </c>
      <c r="F59" s="17">
        <v>65000</v>
      </c>
      <c r="G59" s="17"/>
      <c r="H59" s="17"/>
      <c r="I59" s="17">
        <f>D59-E59-F59-G59-H59</f>
        <v>0</v>
      </c>
      <c r="J59" s="30" t="s">
        <v>3</v>
      </c>
    </row>
    <row r="60" spans="1:10" s="103" customFormat="1" ht="15" customHeight="1">
      <c r="A60" s="89"/>
      <c r="B60" s="71" t="s">
        <v>90</v>
      </c>
      <c r="C60" s="82"/>
      <c r="D60" s="69">
        <f>SUM(D61:D61)</f>
        <v>32000</v>
      </c>
      <c r="E60" s="69">
        <f>SUM(E61:E61)</f>
        <v>15000</v>
      </c>
      <c r="F60" s="69">
        <f>SUM(F61:F61)</f>
        <v>17000</v>
      </c>
      <c r="G60" s="69">
        <f>SUM(G61:G61)</f>
        <v>0</v>
      </c>
      <c r="H60" s="69">
        <f>SUM(H61:H61)</f>
        <v>0</v>
      </c>
      <c r="I60" s="69">
        <f>D60-E60-F60-G60-H60</f>
        <v>0</v>
      </c>
      <c r="J60" s="81"/>
    </row>
    <row r="61" spans="1:10" s="103" customFormat="1" ht="29.25" customHeight="1">
      <c r="A61" s="48">
        <v>38</v>
      </c>
      <c r="B61" s="11" t="s">
        <v>29</v>
      </c>
      <c r="C61" s="15" t="s">
        <v>30</v>
      </c>
      <c r="D61" s="16">
        <v>32000</v>
      </c>
      <c r="E61" s="17">
        <v>15000</v>
      </c>
      <c r="F61" s="17">
        <v>17000</v>
      </c>
      <c r="G61" s="17"/>
      <c r="H61" s="17"/>
      <c r="I61" s="17">
        <f>D61-E61-F61-G61-H61</f>
        <v>0</v>
      </c>
      <c r="J61" s="30" t="s">
        <v>34</v>
      </c>
    </row>
    <row r="62" spans="1:10" s="101" customFormat="1" ht="15" customHeight="1">
      <c r="A62" s="88"/>
      <c r="B62" s="63" t="s">
        <v>64</v>
      </c>
      <c r="C62" s="74"/>
      <c r="D62" s="75">
        <f aca="true" t="shared" si="14" ref="D62:I62">SUM(D63)</f>
        <v>45000</v>
      </c>
      <c r="E62" s="65">
        <f t="shared" si="14"/>
        <v>0</v>
      </c>
      <c r="F62" s="65">
        <f t="shared" si="14"/>
        <v>0</v>
      </c>
      <c r="G62" s="65">
        <f t="shared" si="14"/>
        <v>0</v>
      </c>
      <c r="H62" s="65">
        <f t="shared" si="14"/>
        <v>15000</v>
      </c>
      <c r="I62" s="65">
        <f t="shared" si="14"/>
        <v>30000</v>
      </c>
      <c r="J62" s="68"/>
    </row>
    <row r="63" spans="1:10" s="100" customFormat="1" ht="27.75" customHeight="1">
      <c r="A63" s="29">
        <v>39</v>
      </c>
      <c r="B63" s="11" t="s">
        <v>174</v>
      </c>
      <c r="C63" s="11" t="s">
        <v>219</v>
      </c>
      <c r="D63" s="16">
        <v>45000</v>
      </c>
      <c r="E63" s="9"/>
      <c r="F63" s="9"/>
      <c r="G63" s="9"/>
      <c r="H63" s="9">
        <v>15000</v>
      </c>
      <c r="I63" s="17">
        <f>D63-E63-F63-G63-H63</f>
        <v>30000</v>
      </c>
      <c r="J63" s="30" t="s">
        <v>160</v>
      </c>
    </row>
    <row r="64" spans="1:10" ht="15.75" customHeight="1">
      <c r="A64" s="39"/>
      <c r="B64" s="2" t="s">
        <v>53</v>
      </c>
      <c r="C64" s="3"/>
      <c r="D64" s="4">
        <f aca="true" t="shared" si="15" ref="D64:I64">SUM(D65,D73,D75)</f>
        <v>35323100</v>
      </c>
      <c r="E64" s="5">
        <f t="shared" si="15"/>
        <v>10405010</v>
      </c>
      <c r="F64" s="5">
        <f t="shared" si="15"/>
        <v>6718090</v>
      </c>
      <c r="G64" s="5">
        <f t="shared" si="15"/>
        <v>4900000</v>
      </c>
      <c r="H64" s="5">
        <f t="shared" si="15"/>
        <v>7200000</v>
      </c>
      <c r="I64" s="5">
        <f t="shared" si="15"/>
        <v>6100000</v>
      </c>
      <c r="J64" s="90"/>
    </row>
    <row r="65" spans="1:10" s="101" customFormat="1" ht="18" customHeight="1">
      <c r="A65" s="34"/>
      <c r="B65" s="63" t="s">
        <v>65</v>
      </c>
      <c r="C65" s="64"/>
      <c r="D65" s="67">
        <f aca="true" t="shared" si="16" ref="D65:I65">SUM(D66:D72)</f>
        <v>18523100</v>
      </c>
      <c r="E65" s="37">
        <f t="shared" si="16"/>
        <v>10405010</v>
      </c>
      <c r="F65" s="37">
        <f t="shared" si="16"/>
        <v>4518090</v>
      </c>
      <c r="G65" s="37">
        <f t="shared" si="16"/>
        <v>300000</v>
      </c>
      <c r="H65" s="37">
        <f t="shared" si="16"/>
        <v>2200000</v>
      </c>
      <c r="I65" s="37">
        <f t="shared" si="16"/>
        <v>1100000</v>
      </c>
      <c r="J65" s="68"/>
    </row>
    <row r="66" spans="1:10" ht="55.5" customHeight="1">
      <c r="A66" s="29">
        <v>40</v>
      </c>
      <c r="B66" s="11" t="s">
        <v>8</v>
      </c>
      <c r="C66" s="15" t="s">
        <v>240</v>
      </c>
      <c r="D66" s="16">
        <v>10873100</v>
      </c>
      <c r="E66" s="10">
        <v>10405010</v>
      </c>
      <c r="F66" s="10">
        <v>468090</v>
      </c>
      <c r="G66" s="10"/>
      <c r="H66" s="10"/>
      <c r="I66" s="10"/>
      <c r="J66" s="30" t="s">
        <v>37</v>
      </c>
    </row>
    <row r="67" spans="1:10" ht="50.25" customHeight="1">
      <c r="A67" s="29">
        <v>41</v>
      </c>
      <c r="B67" s="11" t="s">
        <v>19</v>
      </c>
      <c r="C67" s="15" t="s">
        <v>166</v>
      </c>
      <c r="D67" s="16">
        <v>1100000</v>
      </c>
      <c r="E67" s="10"/>
      <c r="F67" s="10">
        <v>1100000</v>
      </c>
      <c r="G67" s="10"/>
      <c r="H67" s="10"/>
      <c r="I67" s="10"/>
      <c r="J67" s="30">
        <v>2002</v>
      </c>
    </row>
    <row r="68" spans="1:10" ht="29.25" customHeight="1">
      <c r="A68" s="29">
        <v>42</v>
      </c>
      <c r="B68" s="11" t="s">
        <v>185</v>
      </c>
      <c r="C68" s="15" t="s">
        <v>220</v>
      </c>
      <c r="D68" s="16">
        <v>350000</v>
      </c>
      <c r="E68" s="10"/>
      <c r="F68" s="10">
        <v>350000</v>
      </c>
      <c r="G68" s="10"/>
      <c r="H68" s="10"/>
      <c r="I68" s="10"/>
      <c r="J68" s="30">
        <v>2002</v>
      </c>
    </row>
    <row r="69" spans="1:10" ht="53.25" customHeight="1">
      <c r="A69" s="29">
        <v>43</v>
      </c>
      <c r="B69" s="11" t="s">
        <v>167</v>
      </c>
      <c r="C69" s="15" t="s">
        <v>241</v>
      </c>
      <c r="D69" s="16">
        <v>2000000</v>
      </c>
      <c r="E69" s="10"/>
      <c r="F69" s="10">
        <v>2000000</v>
      </c>
      <c r="G69" s="10"/>
      <c r="H69" s="10"/>
      <c r="I69" s="10"/>
      <c r="J69" s="30">
        <v>2002</v>
      </c>
    </row>
    <row r="70" spans="1:10" ht="24" customHeight="1">
      <c r="A70" s="29">
        <v>44</v>
      </c>
      <c r="B70" s="11" t="s">
        <v>221</v>
      </c>
      <c r="C70" s="15" t="s">
        <v>168</v>
      </c>
      <c r="D70" s="16">
        <v>1500000</v>
      </c>
      <c r="E70" s="10"/>
      <c r="F70" s="10"/>
      <c r="G70" s="10"/>
      <c r="H70" s="10">
        <v>400000</v>
      </c>
      <c r="I70" s="10">
        <v>1100000</v>
      </c>
      <c r="J70" s="30" t="s">
        <v>163</v>
      </c>
    </row>
    <row r="71" spans="1:10" ht="53.25" customHeight="1">
      <c r="A71" s="29">
        <v>45</v>
      </c>
      <c r="B71" s="11" t="s">
        <v>169</v>
      </c>
      <c r="C71" s="15" t="s">
        <v>242</v>
      </c>
      <c r="D71" s="16">
        <v>600000</v>
      </c>
      <c r="E71" s="10"/>
      <c r="F71" s="10">
        <v>600000</v>
      </c>
      <c r="G71" s="10"/>
      <c r="H71" s="10"/>
      <c r="I71" s="10"/>
      <c r="J71" s="30">
        <v>2002</v>
      </c>
    </row>
    <row r="72" spans="1:10" ht="33" customHeight="1">
      <c r="A72" s="29">
        <v>46</v>
      </c>
      <c r="B72" s="11" t="s">
        <v>170</v>
      </c>
      <c r="C72" s="15" t="s">
        <v>171</v>
      </c>
      <c r="D72" s="16">
        <v>2100000</v>
      </c>
      <c r="E72" s="10"/>
      <c r="F72" s="10"/>
      <c r="G72" s="10">
        <v>300000</v>
      </c>
      <c r="H72" s="10">
        <v>1800000</v>
      </c>
      <c r="I72" s="10"/>
      <c r="J72" s="30" t="s">
        <v>115</v>
      </c>
    </row>
    <row r="73" spans="1:10" ht="15.75" customHeight="1">
      <c r="A73" s="29"/>
      <c r="B73" s="63" t="s">
        <v>107</v>
      </c>
      <c r="C73" s="15"/>
      <c r="D73" s="16">
        <f aca="true" t="shared" si="17" ref="D73:I73">SUM(D74)</f>
        <v>15000000</v>
      </c>
      <c r="E73" s="10">
        <f t="shared" si="17"/>
        <v>0</v>
      </c>
      <c r="F73" s="10">
        <f t="shared" si="17"/>
        <v>1000000</v>
      </c>
      <c r="G73" s="10">
        <f t="shared" si="17"/>
        <v>4000000</v>
      </c>
      <c r="H73" s="10">
        <f t="shared" si="17"/>
        <v>5000000</v>
      </c>
      <c r="I73" s="10">
        <f t="shared" si="17"/>
        <v>5000000</v>
      </c>
      <c r="J73" s="30"/>
    </row>
    <row r="74" spans="1:10" ht="56.25" customHeight="1">
      <c r="A74" s="29">
        <v>47</v>
      </c>
      <c r="B74" s="11" t="s">
        <v>108</v>
      </c>
      <c r="C74" s="15" t="s">
        <v>240</v>
      </c>
      <c r="D74" s="16">
        <v>15000000</v>
      </c>
      <c r="E74" s="10"/>
      <c r="F74" s="10">
        <v>1000000</v>
      </c>
      <c r="G74" s="10">
        <v>4000000</v>
      </c>
      <c r="H74" s="10">
        <v>5000000</v>
      </c>
      <c r="I74" s="10">
        <f>D74-E74-F74-G74-H74</f>
        <v>5000000</v>
      </c>
      <c r="J74" s="30" t="s">
        <v>110</v>
      </c>
    </row>
    <row r="75" spans="1:10" s="101" customFormat="1" ht="15.75" customHeight="1">
      <c r="A75" s="88"/>
      <c r="B75" s="63" t="s">
        <v>77</v>
      </c>
      <c r="C75" s="74"/>
      <c r="D75" s="75">
        <f aca="true" t="shared" si="18" ref="D75:I75">SUM(D76)</f>
        <v>1800000</v>
      </c>
      <c r="E75" s="37">
        <f t="shared" si="18"/>
        <v>0</v>
      </c>
      <c r="F75" s="22">
        <f t="shared" si="18"/>
        <v>1200000</v>
      </c>
      <c r="G75" s="37">
        <f t="shared" si="18"/>
        <v>600000</v>
      </c>
      <c r="H75" s="37">
        <f t="shared" si="18"/>
        <v>0</v>
      </c>
      <c r="I75" s="37">
        <f t="shared" si="18"/>
        <v>0</v>
      </c>
      <c r="J75" s="68"/>
    </row>
    <row r="76" spans="1:10" ht="27.75" customHeight="1">
      <c r="A76" s="29">
        <v>48</v>
      </c>
      <c r="B76" s="7" t="s">
        <v>235</v>
      </c>
      <c r="C76" s="95" t="s">
        <v>158</v>
      </c>
      <c r="D76" s="96">
        <v>1800000</v>
      </c>
      <c r="E76" s="17"/>
      <c r="F76" s="17">
        <v>1200000</v>
      </c>
      <c r="G76" s="17">
        <v>600000</v>
      </c>
      <c r="H76" s="17"/>
      <c r="I76" s="17"/>
      <c r="J76" s="30" t="s">
        <v>125</v>
      </c>
    </row>
    <row r="77" spans="1:10" ht="15.75" customHeight="1">
      <c r="A77" s="39"/>
      <c r="B77" s="2" t="s">
        <v>54</v>
      </c>
      <c r="C77" s="3"/>
      <c r="D77" s="4">
        <f>SUM(D78,D80)</f>
        <v>17000</v>
      </c>
      <c r="E77" s="5" t="s">
        <v>183</v>
      </c>
      <c r="F77" s="5">
        <f>SUM(F78,F80)</f>
        <v>158000</v>
      </c>
      <c r="G77" s="5">
        <f>SUM(G78,G80)</f>
        <v>100000</v>
      </c>
      <c r="H77" s="5">
        <f>SUM(H78,H80)</f>
        <v>100000</v>
      </c>
      <c r="I77" s="5">
        <f>SUM(I78,I80)</f>
        <v>0</v>
      </c>
      <c r="J77" s="90"/>
    </row>
    <row r="78" spans="1:10" s="102" customFormat="1" ht="17.25" customHeight="1">
      <c r="A78" s="34"/>
      <c r="B78" s="63" t="s">
        <v>66</v>
      </c>
      <c r="C78" s="64"/>
      <c r="D78" s="67">
        <f aca="true" t="shared" si="19" ref="D78:I78">SUM(D79:D79)</f>
        <v>0</v>
      </c>
      <c r="E78" s="65">
        <f t="shared" si="19"/>
        <v>559000</v>
      </c>
      <c r="F78" s="65">
        <f t="shared" si="19"/>
        <v>141000</v>
      </c>
      <c r="G78" s="65">
        <f t="shared" si="19"/>
        <v>100000</v>
      </c>
      <c r="H78" s="65">
        <f t="shared" si="19"/>
        <v>100000</v>
      </c>
      <c r="I78" s="65">
        <f t="shared" si="19"/>
        <v>0</v>
      </c>
      <c r="J78" s="66"/>
    </row>
    <row r="79" spans="1:10" ht="54.75" customHeight="1">
      <c r="A79" s="29">
        <v>49</v>
      </c>
      <c r="B79" s="11" t="s">
        <v>91</v>
      </c>
      <c r="C79" s="15" t="s">
        <v>149</v>
      </c>
      <c r="D79" s="16"/>
      <c r="E79" s="17">
        <v>559000</v>
      </c>
      <c r="F79" s="17">
        <v>141000</v>
      </c>
      <c r="G79" s="17">
        <v>100000</v>
      </c>
      <c r="H79" s="17">
        <v>100000</v>
      </c>
      <c r="I79" s="17"/>
      <c r="J79" s="30" t="s">
        <v>35</v>
      </c>
    </row>
    <row r="80" spans="1:10" ht="19.5" customHeight="1">
      <c r="A80" s="29"/>
      <c r="B80" s="63" t="s">
        <v>179</v>
      </c>
      <c r="C80" s="74"/>
      <c r="D80" s="75">
        <f aca="true" t="shared" si="20" ref="D80:I80">SUM(D81)</f>
        <v>17000</v>
      </c>
      <c r="E80" s="65">
        <f t="shared" si="20"/>
        <v>0</v>
      </c>
      <c r="F80" s="65">
        <f t="shared" si="20"/>
        <v>17000</v>
      </c>
      <c r="G80" s="65">
        <f t="shared" si="20"/>
        <v>0</v>
      </c>
      <c r="H80" s="65">
        <f t="shared" si="20"/>
        <v>0</v>
      </c>
      <c r="I80" s="65">
        <f t="shared" si="20"/>
        <v>0</v>
      </c>
      <c r="J80" s="68"/>
    </row>
    <row r="81" spans="1:10" ht="36.75" customHeight="1">
      <c r="A81" s="29">
        <v>50</v>
      </c>
      <c r="B81" s="11" t="s">
        <v>181</v>
      </c>
      <c r="C81" s="15" t="s">
        <v>182</v>
      </c>
      <c r="D81" s="16">
        <v>17000</v>
      </c>
      <c r="E81" s="17"/>
      <c r="F81" s="17">
        <v>17000</v>
      </c>
      <c r="G81" s="17"/>
      <c r="H81" s="17"/>
      <c r="I81" s="17">
        <f>D81-E81-F81-G81-H81</f>
        <v>0</v>
      </c>
      <c r="J81" s="30">
        <v>2002</v>
      </c>
    </row>
    <row r="82" spans="1:10" ht="15" customHeight="1">
      <c r="A82" s="39"/>
      <c r="B82" s="18" t="s">
        <v>55</v>
      </c>
      <c r="C82" s="32"/>
      <c r="D82" s="33">
        <f aca="true" t="shared" si="21" ref="D82:I82">SUM(D83,D85,D87)</f>
        <v>3132300</v>
      </c>
      <c r="E82" s="6">
        <f t="shared" si="21"/>
        <v>2000000</v>
      </c>
      <c r="F82" s="6">
        <f t="shared" si="21"/>
        <v>1132300</v>
      </c>
      <c r="G82" s="6">
        <f t="shared" si="21"/>
        <v>0</v>
      </c>
      <c r="H82" s="6">
        <f t="shared" si="21"/>
        <v>0</v>
      </c>
      <c r="I82" s="6">
        <f t="shared" si="21"/>
        <v>0</v>
      </c>
      <c r="J82" s="90"/>
    </row>
    <row r="83" spans="1:10" s="101" customFormat="1" ht="15" customHeight="1">
      <c r="A83" s="34"/>
      <c r="B83" s="63" t="s">
        <v>84</v>
      </c>
      <c r="C83" s="74"/>
      <c r="D83" s="75">
        <f aca="true" t="shared" si="22" ref="D83:I87">SUM(D84)</f>
        <v>3000000</v>
      </c>
      <c r="E83" s="65">
        <f t="shared" si="22"/>
        <v>2000000</v>
      </c>
      <c r="F83" s="65">
        <f t="shared" si="22"/>
        <v>1000000</v>
      </c>
      <c r="G83" s="65">
        <f t="shared" si="22"/>
        <v>0</v>
      </c>
      <c r="H83" s="65">
        <f t="shared" si="22"/>
        <v>0</v>
      </c>
      <c r="I83" s="65">
        <f t="shared" si="22"/>
        <v>0</v>
      </c>
      <c r="J83" s="68"/>
    </row>
    <row r="84" spans="1:10" ht="65.25" customHeight="1">
      <c r="A84" s="29">
        <v>51</v>
      </c>
      <c r="B84" s="11" t="s">
        <v>92</v>
      </c>
      <c r="C84" s="15" t="s">
        <v>23</v>
      </c>
      <c r="D84" s="16">
        <v>3000000</v>
      </c>
      <c r="E84" s="17">
        <v>2000000</v>
      </c>
      <c r="F84" s="17">
        <v>1000000</v>
      </c>
      <c r="G84" s="17"/>
      <c r="H84" s="17"/>
      <c r="I84" s="17">
        <f>D84-E84-F84-G84-H84</f>
        <v>0</v>
      </c>
      <c r="J84" s="30" t="s">
        <v>34</v>
      </c>
    </row>
    <row r="85" spans="1:10" ht="18" customHeight="1">
      <c r="A85" s="29"/>
      <c r="B85" s="63" t="s">
        <v>67</v>
      </c>
      <c r="C85" s="74"/>
      <c r="D85" s="75">
        <f t="shared" si="22"/>
        <v>7300</v>
      </c>
      <c r="E85" s="65">
        <f t="shared" si="22"/>
        <v>0</v>
      </c>
      <c r="F85" s="65">
        <f t="shared" si="22"/>
        <v>7300</v>
      </c>
      <c r="G85" s="65">
        <f t="shared" si="22"/>
        <v>0</v>
      </c>
      <c r="H85" s="65">
        <f t="shared" si="22"/>
        <v>0</v>
      </c>
      <c r="I85" s="65">
        <f t="shared" si="22"/>
        <v>0</v>
      </c>
      <c r="J85" s="68"/>
    </row>
    <row r="86" spans="1:10" ht="50.25" customHeight="1">
      <c r="A86" s="29">
        <v>52</v>
      </c>
      <c r="B86" s="11" t="s">
        <v>188</v>
      </c>
      <c r="C86" s="15" t="s">
        <v>189</v>
      </c>
      <c r="D86" s="16">
        <v>7300</v>
      </c>
      <c r="E86" s="17"/>
      <c r="F86" s="17">
        <v>7300</v>
      </c>
      <c r="G86" s="17"/>
      <c r="H86" s="17"/>
      <c r="I86" s="17"/>
      <c r="J86" s="30">
        <v>2002</v>
      </c>
    </row>
    <row r="87" spans="1:10" ht="18" customHeight="1">
      <c r="A87" s="29"/>
      <c r="B87" s="63" t="s">
        <v>191</v>
      </c>
      <c r="C87" s="74"/>
      <c r="D87" s="75">
        <f t="shared" si="22"/>
        <v>125000</v>
      </c>
      <c r="E87" s="65">
        <f t="shared" si="22"/>
        <v>0</v>
      </c>
      <c r="F87" s="65">
        <f t="shared" si="22"/>
        <v>125000</v>
      </c>
      <c r="G87" s="65">
        <f t="shared" si="22"/>
        <v>0</v>
      </c>
      <c r="H87" s="65">
        <f t="shared" si="22"/>
        <v>0</v>
      </c>
      <c r="I87" s="65">
        <f t="shared" si="22"/>
        <v>0</v>
      </c>
      <c r="J87" s="68"/>
    </row>
    <row r="88" spans="1:10" ht="65.25" customHeight="1">
      <c r="A88" s="29">
        <v>53</v>
      </c>
      <c r="B88" s="11" t="s">
        <v>192</v>
      </c>
      <c r="C88" s="15" t="s">
        <v>193</v>
      </c>
      <c r="D88" s="16">
        <v>125000</v>
      </c>
      <c r="E88" s="17"/>
      <c r="F88" s="17">
        <v>125000</v>
      </c>
      <c r="G88" s="17"/>
      <c r="H88" s="17"/>
      <c r="I88" s="17"/>
      <c r="J88" s="30">
        <v>2002</v>
      </c>
    </row>
    <row r="89" spans="1:10" ht="18" customHeight="1">
      <c r="A89" s="39"/>
      <c r="B89" s="2" t="s">
        <v>56</v>
      </c>
      <c r="C89" s="3"/>
      <c r="D89" s="4">
        <f aca="true" t="shared" si="23" ref="D89:I89">SUM(D90,D93,D95,D97,D99)</f>
        <v>6354015</v>
      </c>
      <c r="E89" s="4">
        <f t="shared" si="23"/>
        <v>1715500</v>
      </c>
      <c r="F89" s="4">
        <f t="shared" si="23"/>
        <v>5496300</v>
      </c>
      <c r="G89" s="4">
        <f t="shared" si="23"/>
        <v>3151700</v>
      </c>
      <c r="H89" s="4">
        <f t="shared" si="23"/>
        <v>2860015</v>
      </c>
      <c r="I89" s="4">
        <f t="shared" si="23"/>
        <v>300000</v>
      </c>
      <c r="J89" s="90"/>
    </row>
    <row r="90" spans="1:10" s="102" customFormat="1" ht="17.25" customHeight="1">
      <c r="A90" s="34"/>
      <c r="B90" s="63" t="s">
        <v>81</v>
      </c>
      <c r="C90" s="64"/>
      <c r="D90" s="67">
        <f aca="true" t="shared" si="24" ref="D90:I90">SUM(D91:D92)</f>
        <v>4454100</v>
      </c>
      <c r="E90" s="65">
        <f t="shared" si="24"/>
        <v>1547300</v>
      </c>
      <c r="F90" s="65">
        <f t="shared" si="24"/>
        <v>2250100</v>
      </c>
      <c r="G90" s="65">
        <f t="shared" si="24"/>
        <v>656700</v>
      </c>
      <c r="H90" s="65">
        <f t="shared" si="24"/>
        <v>0</v>
      </c>
      <c r="I90" s="65">
        <f t="shared" si="24"/>
        <v>0</v>
      </c>
      <c r="J90" s="66"/>
    </row>
    <row r="91" spans="1:10" ht="29.25" customHeight="1">
      <c r="A91" s="29">
        <v>54</v>
      </c>
      <c r="B91" s="11" t="s">
        <v>16</v>
      </c>
      <c r="C91" s="15" t="s">
        <v>150</v>
      </c>
      <c r="D91" s="91">
        <v>3790000</v>
      </c>
      <c r="E91" s="10">
        <v>1533300</v>
      </c>
      <c r="F91" s="10">
        <v>1600000</v>
      </c>
      <c r="G91" s="10">
        <v>656700</v>
      </c>
      <c r="H91" s="10"/>
      <c r="I91" s="92">
        <f>D91-E91-F91-G91-H91</f>
        <v>0</v>
      </c>
      <c r="J91" s="30" t="s">
        <v>2</v>
      </c>
    </row>
    <row r="92" spans="1:10" ht="28.5" customHeight="1">
      <c r="A92" s="29">
        <v>55</v>
      </c>
      <c r="B92" s="11" t="s">
        <v>106</v>
      </c>
      <c r="C92" s="15" t="s">
        <v>151</v>
      </c>
      <c r="D92" s="16">
        <v>664100</v>
      </c>
      <c r="E92" s="10">
        <v>14000</v>
      </c>
      <c r="F92" s="10">
        <v>650100</v>
      </c>
      <c r="G92" s="10"/>
      <c r="H92" s="10"/>
      <c r="I92" s="10">
        <f>D92-E92-F92-G92-H92</f>
        <v>0</v>
      </c>
      <c r="J92" s="30" t="s">
        <v>38</v>
      </c>
    </row>
    <row r="93" spans="1:10" s="101" customFormat="1" ht="15.75" customHeight="1">
      <c r="A93" s="34"/>
      <c r="B93" s="63" t="s">
        <v>80</v>
      </c>
      <c r="C93" s="74"/>
      <c r="D93" s="75">
        <f aca="true" t="shared" si="25" ref="D93:I93">SUM(D94:D94)</f>
        <v>1038215</v>
      </c>
      <c r="E93" s="75">
        <f t="shared" si="25"/>
        <v>168200</v>
      </c>
      <c r="F93" s="75">
        <f t="shared" si="25"/>
        <v>265000</v>
      </c>
      <c r="G93" s="75">
        <f t="shared" si="25"/>
        <v>295000</v>
      </c>
      <c r="H93" s="75">
        <f t="shared" si="25"/>
        <v>310015</v>
      </c>
      <c r="I93" s="75">
        <f t="shared" si="25"/>
        <v>0</v>
      </c>
      <c r="J93" s="68"/>
    </row>
    <row r="94" spans="1:10" ht="27" customHeight="1">
      <c r="A94" s="29">
        <v>56</v>
      </c>
      <c r="B94" s="11" t="s">
        <v>4</v>
      </c>
      <c r="C94" s="15" t="s">
        <v>5</v>
      </c>
      <c r="D94" s="16">
        <v>1038215</v>
      </c>
      <c r="E94" s="10">
        <v>168200</v>
      </c>
      <c r="F94" s="10">
        <v>265000</v>
      </c>
      <c r="G94" s="10">
        <v>295000</v>
      </c>
      <c r="H94" s="10">
        <v>310015</v>
      </c>
      <c r="I94" s="10">
        <f>D94-E94-F94-G94-H94</f>
        <v>0</v>
      </c>
      <c r="J94" s="30" t="s">
        <v>134</v>
      </c>
    </row>
    <row r="95" spans="1:10" ht="15.75" customHeight="1">
      <c r="A95" s="29"/>
      <c r="B95" s="63" t="s">
        <v>58</v>
      </c>
      <c r="C95" s="64"/>
      <c r="D95" s="67">
        <f aca="true" t="shared" si="26" ref="D95:I95">SUM(D96:D96)</f>
        <v>201700</v>
      </c>
      <c r="E95" s="67">
        <f t="shared" si="26"/>
        <v>0</v>
      </c>
      <c r="F95" s="67">
        <f t="shared" si="26"/>
        <v>141200</v>
      </c>
      <c r="G95" s="67">
        <f t="shared" si="26"/>
        <v>0</v>
      </c>
      <c r="H95" s="67">
        <f t="shared" si="26"/>
        <v>0</v>
      </c>
      <c r="I95" s="67">
        <f t="shared" si="26"/>
        <v>0</v>
      </c>
      <c r="J95" s="66"/>
    </row>
    <row r="96" spans="1:10" s="98" customFormat="1" ht="54" customHeight="1">
      <c r="A96" s="118">
        <v>57</v>
      </c>
      <c r="B96" s="51" t="s">
        <v>215</v>
      </c>
      <c r="C96" s="52" t="s">
        <v>214</v>
      </c>
      <c r="D96" s="126">
        <v>201700</v>
      </c>
      <c r="E96" s="125"/>
      <c r="F96" s="125">
        <v>141200</v>
      </c>
      <c r="G96" s="125"/>
      <c r="H96" s="125"/>
      <c r="I96" s="125"/>
      <c r="J96" s="117">
        <v>2002</v>
      </c>
    </row>
    <row r="97" spans="1:10" ht="17.25" customHeight="1">
      <c r="A97" s="29"/>
      <c r="B97" s="63" t="s">
        <v>59</v>
      </c>
      <c r="C97" s="64"/>
      <c r="D97" s="67">
        <f aca="true" t="shared" si="27" ref="D97:I97">SUM(D98:D98)</f>
        <v>360000</v>
      </c>
      <c r="E97" s="67">
        <f t="shared" si="27"/>
        <v>0</v>
      </c>
      <c r="F97" s="67">
        <f t="shared" si="27"/>
        <v>360000</v>
      </c>
      <c r="G97" s="67">
        <f t="shared" si="27"/>
        <v>0</v>
      </c>
      <c r="H97" s="67">
        <f t="shared" si="27"/>
        <v>0</v>
      </c>
      <c r="I97" s="67">
        <f t="shared" si="27"/>
        <v>0</v>
      </c>
      <c r="J97" s="66"/>
    </row>
    <row r="98" spans="1:10" s="100" customFormat="1" ht="78.75" customHeight="1">
      <c r="A98" s="29">
        <v>58</v>
      </c>
      <c r="B98" s="11" t="s">
        <v>194</v>
      </c>
      <c r="C98" s="15" t="s">
        <v>195</v>
      </c>
      <c r="D98" s="16">
        <v>360000</v>
      </c>
      <c r="E98" s="10"/>
      <c r="F98" s="10">
        <v>360000</v>
      </c>
      <c r="G98" s="10"/>
      <c r="H98" s="10"/>
      <c r="I98" s="10"/>
      <c r="J98" s="30">
        <v>2002</v>
      </c>
    </row>
    <row r="99" spans="1:10" s="101" customFormat="1" ht="16.5" customHeight="1">
      <c r="A99" s="34"/>
      <c r="B99" s="63" t="s">
        <v>60</v>
      </c>
      <c r="C99" s="74"/>
      <c r="D99" s="75">
        <f aca="true" t="shared" si="28" ref="D99:I99">SUM(D100:D103)</f>
        <v>300000</v>
      </c>
      <c r="E99" s="67">
        <f t="shared" si="28"/>
        <v>0</v>
      </c>
      <c r="F99" s="67">
        <f t="shared" si="28"/>
        <v>2480000</v>
      </c>
      <c r="G99" s="67">
        <f t="shared" si="28"/>
        <v>2200000</v>
      </c>
      <c r="H99" s="67">
        <f t="shared" si="28"/>
        <v>2550000</v>
      </c>
      <c r="I99" s="67">
        <f t="shared" si="28"/>
        <v>300000</v>
      </c>
      <c r="J99" s="68"/>
    </row>
    <row r="100" spans="1:10" s="101" customFormat="1" ht="105.75" customHeight="1">
      <c r="A100" s="34">
        <v>59</v>
      </c>
      <c r="B100" s="11" t="s">
        <v>234</v>
      </c>
      <c r="C100" s="15" t="s">
        <v>87</v>
      </c>
      <c r="D100" s="16"/>
      <c r="E100" s="10"/>
      <c r="F100" s="10">
        <v>1180000</v>
      </c>
      <c r="G100" s="10">
        <v>1200000</v>
      </c>
      <c r="H100" s="10">
        <v>1200000</v>
      </c>
      <c r="I100" s="10"/>
      <c r="J100" s="30" t="s">
        <v>35</v>
      </c>
    </row>
    <row r="101" spans="1:10" s="101" customFormat="1" ht="66.75" customHeight="1">
      <c r="A101" s="34">
        <v>60</v>
      </c>
      <c r="B101" s="11" t="s">
        <v>45</v>
      </c>
      <c r="C101" s="15" t="s">
        <v>85</v>
      </c>
      <c r="D101" s="16"/>
      <c r="E101" s="10"/>
      <c r="F101" s="10">
        <v>1000000</v>
      </c>
      <c r="G101" s="10">
        <v>1000000</v>
      </c>
      <c r="H101" s="10">
        <v>1000000</v>
      </c>
      <c r="I101" s="10"/>
      <c r="J101" s="30" t="s">
        <v>35</v>
      </c>
    </row>
    <row r="102" spans="1:10" s="101" customFormat="1" ht="93.75" customHeight="1">
      <c r="A102" s="34">
        <v>61</v>
      </c>
      <c r="B102" s="11" t="s">
        <v>203</v>
      </c>
      <c r="C102" s="15" t="s">
        <v>238</v>
      </c>
      <c r="D102" s="16">
        <v>300000</v>
      </c>
      <c r="E102" s="10"/>
      <c r="F102" s="10">
        <v>300000</v>
      </c>
      <c r="G102" s="10"/>
      <c r="H102" s="10"/>
      <c r="I102" s="10"/>
      <c r="J102" s="30">
        <v>2002</v>
      </c>
    </row>
    <row r="103" spans="1:10" s="100" customFormat="1" ht="53.25" customHeight="1">
      <c r="A103" s="34">
        <v>62</v>
      </c>
      <c r="B103" s="11" t="s">
        <v>164</v>
      </c>
      <c r="C103" s="15" t="s">
        <v>165</v>
      </c>
      <c r="D103" s="16"/>
      <c r="E103" s="17"/>
      <c r="F103" s="17"/>
      <c r="G103" s="17"/>
      <c r="H103" s="17">
        <v>350000</v>
      </c>
      <c r="I103" s="17">
        <v>300000</v>
      </c>
      <c r="J103" s="30" t="s">
        <v>163</v>
      </c>
    </row>
    <row r="104" spans="1:10" s="100" customFormat="1" ht="15.75" customHeight="1">
      <c r="A104" s="39"/>
      <c r="B104" s="2" t="s">
        <v>57</v>
      </c>
      <c r="C104" s="3"/>
      <c r="D104" s="6">
        <f aca="true" t="shared" si="29" ref="D104:I104">SUM(D105,D107)</f>
        <v>198000</v>
      </c>
      <c r="E104" s="6">
        <f t="shared" si="29"/>
        <v>60000</v>
      </c>
      <c r="F104" s="6">
        <f t="shared" si="29"/>
        <v>108000</v>
      </c>
      <c r="G104" s="6">
        <f t="shared" si="29"/>
        <v>30000</v>
      </c>
      <c r="H104" s="6">
        <f t="shared" si="29"/>
        <v>0</v>
      </c>
      <c r="I104" s="6">
        <f t="shared" si="29"/>
        <v>0</v>
      </c>
      <c r="J104" s="90"/>
    </row>
    <row r="105" spans="1:10" s="101" customFormat="1" ht="16.5" customHeight="1">
      <c r="A105" s="34"/>
      <c r="B105" s="63" t="s">
        <v>69</v>
      </c>
      <c r="C105" s="64"/>
      <c r="D105" s="67">
        <f aca="true" t="shared" si="30" ref="D105:I107">SUM(D106)</f>
        <v>168000</v>
      </c>
      <c r="E105" s="37">
        <f t="shared" si="30"/>
        <v>60000</v>
      </c>
      <c r="F105" s="37">
        <f t="shared" si="30"/>
        <v>78000</v>
      </c>
      <c r="G105" s="37">
        <f t="shared" si="30"/>
        <v>30000</v>
      </c>
      <c r="H105" s="37">
        <f t="shared" si="30"/>
        <v>0</v>
      </c>
      <c r="I105" s="37">
        <f t="shared" si="30"/>
        <v>0</v>
      </c>
      <c r="J105" s="68"/>
    </row>
    <row r="106" spans="1:10" s="100" customFormat="1" ht="27" customHeight="1">
      <c r="A106" s="29">
        <v>63</v>
      </c>
      <c r="B106" s="11" t="s">
        <v>21</v>
      </c>
      <c r="C106" s="15" t="s">
        <v>225</v>
      </c>
      <c r="D106" s="16">
        <v>168000</v>
      </c>
      <c r="E106" s="17">
        <v>60000</v>
      </c>
      <c r="F106" s="17">
        <v>78000</v>
      </c>
      <c r="G106" s="17">
        <v>30000</v>
      </c>
      <c r="H106" s="17"/>
      <c r="I106" s="17">
        <f>D106-E106-F106-G106-H106</f>
        <v>0</v>
      </c>
      <c r="J106" s="30" t="s">
        <v>31</v>
      </c>
    </row>
    <row r="107" spans="1:10" s="100" customFormat="1" ht="15.75" customHeight="1">
      <c r="A107" s="29"/>
      <c r="B107" s="63" t="s">
        <v>211</v>
      </c>
      <c r="C107" s="64"/>
      <c r="D107" s="67">
        <f t="shared" si="30"/>
        <v>30000</v>
      </c>
      <c r="E107" s="37">
        <f t="shared" si="30"/>
        <v>0</v>
      </c>
      <c r="F107" s="37">
        <f t="shared" si="30"/>
        <v>30000</v>
      </c>
      <c r="G107" s="37">
        <f t="shared" si="30"/>
        <v>0</v>
      </c>
      <c r="H107" s="37">
        <f t="shared" si="30"/>
        <v>0</v>
      </c>
      <c r="I107" s="37">
        <f t="shared" si="30"/>
        <v>0</v>
      </c>
      <c r="J107" s="68"/>
    </row>
    <row r="108" spans="1:10" s="100" customFormat="1" ht="46.5" customHeight="1">
      <c r="A108" s="29">
        <v>64</v>
      </c>
      <c r="B108" s="11" t="s">
        <v>212</v>
      </c>
      <c r="C108" s="15" t="s">
        <v>213</v>
      </c>
      <c r="D108" s="17">
        <v>30000</v>
      </c>
      <c r="E108" s="17"/>
      <c r="F108" s="17">
        <v>30000</v>
      </c>
      <c r="G108" s="17"/>
      <c r="H108" s="17"/>
      <c r="I108" s="17"/>
      <c r="J108" s="30">
        <v>2002</v>
      </c>
    </row>
    <row r="109" spans="1:10" s="100" customFormat="1" ht="15" customHeight="1">
      <c r="A109" s="39"/>
      <c r="B109" s="2" t="s">
        <v>70</v>
      </c>
      <c r="C109" s="3"/>
      <c r="D109" s="4">
        <f aca="true" t="shared" si="31" ref="D109:I109">SUM(D110)</f>
        <v>12580000</v>
      </c>
      <c r="E109" s="5">
        <f t="shared" si="31"/>
        <v>0</v>
      </c>
      <c r="F109" s="5">
        <f t="shared" si="31"/>
        <v>530000</v>
      </c>
      <c r="G109" s="5">
        <f t="shared" si="31"/>
        <v>2700000</v>
      </c>
      <c r="H109" s="5">
        <f t="shared" si="31"/>
        <v>3350000</v>
      </c>
      <c r="I109" s="5">
        <f t="shared" si="31"/>
        <v>6000000</v>
      </c>
      <c r="J109" s="90"/>
    </row>
    <row r="110" spans="1:10" s="101" customFormat="1" ht="16.5" customHeight="1">
      <c r="A110" s="34"/>
      <c r="B110" s="63" t="s">
        <v>71</v>
      </c>
      <c r="C110" s="64"/>
      <c r="D110" s="93">
        <f aca="true" t="shared" si="32" ref="D110:I110">SUM(D111:D116)</f>
        <v>12580000</v>
      </c>
      <c r="E110" s="65">
        <f t="shared" si="32"/>
        <v>0</v>
      </c>
      <c r="F110" s="65">
        <f t="shared" si="32"/>
        <v>530000</v>
      </c>
      <c r="G110" s="65">
        <f t="shared" si="32"/>
        <v>2700000</v>
      </c>
      <c r="H110" s="65">
        <f t="shared" si="32"/>
        <v>3350000</v>
      </c>
      <c r="I110" s="65">
        <f t="shared" si="32"/>
        <v>6000000</v>
      </c>
      <c r="J110" s="68"/>
    </row>
    <row r="111" spans="1:10" s="100" customFormat="1" ht="54" customHeight="1">
      <c r="A111" s="29">
        <v>66</v>
      </c>
      <c r="B111" s="11" t="s">
        <v>112</v>
      </c>
      <c r="C111" s="23" t="s">
        <v>224</v>
      </c>
      <c r="D111" s="9">
        <v>1500000</v>
      </c>
      <c r="E111" s="9"/>
      <c r="F111" s="9"/>
      <c r="G111" s="9">
        <v>700000</v>
      </c>
      <c r="H111" s="9">
        <v>800000</v>
      </c>
      <c r="I111" s="9">
        <f>D111-E111-F111-G111-H111</f>
        <v>0</v>
      </c>
      <c r="J111" s="30" t="s">
        <v>115</v>
      </c>
    </row>
    <row r="112" spans="1:10" s="100" customFormat="1" ht="39" customHeight="1">
      <c r="A112" s="29">
        <v>67</v>
      </c>
      <c r="B112" s="11" t="s">
        <v>116</v>
      </c>
      <c r="C112" s="23" t="s">
        <v>223</v>
      </c>
      <c r="D112" s="9">
        <v>10550000</v>
      </c>
      <c r="E112" s="9"/>
      <c r="F112" s="9"/>
      <c r="G112" s="9">
        <v>2000000</v>
      </c>
      <c r="H112" s="9">
        <v>2550000</v>
      </c>
      <c r="I112" s="9">
        <f>D112-E112-F112-G112-H112</f>
        <v>6000000</v>
      </c>
      <c r="J112" s="30" t="s">
        <v>233</v>
      </c>
    </row>
    <row r="113" spans="1:10" s="100" customFormat="1" ht="42.75" customHeight="1">
      <c r="A113" s="29">
        <v>68</v>
      </c>
      <c r="B113" s="11" t="s">
        <v>198</v>
      </c>
      <c r="C113" s="23" t="s">
        <v>222</v>
      </c>
      <c r="D113" s="9">
        <v>300000</v>
      </c>
      <c r="E113" s="9"/>
      <c r="F113" s="9">
        <v>300000</v>
      </c>
      <c r="G113" s="9"/>
      <c r="H113" s="9"/>
      <c r="I113" s="9"/>
      <c r="J113" s="30">
        <v>2002</v>
      </c>
    </row>
    <row r="114" spans="1:10" s="100" customFormat="1" ht="51" customHeight="1">
      <c r="A114" s="29">
        <v>69</v>
      </c>
      <c r="B114" s="11" t="s">
        <v>200</v>
      </c>
      <c r="C114" s="23" t="s">
        <v>199</v>
      </c>
      <c r="D114" s="9">
        <v>50000</v>
      </c>
      <c r="E114" s="9"/>
      <c r="F114" s="9">
        <v>50000</v>
      </c>
      <c r="G114" s="9"/>
      <c r="H114" s="9"/>
      <c r="I114" s="9"/>
      <c r="J114" s="30">
        <v>2002</v>
      </c>
    </row>
    <row r="115" spans="1:10" s="100" customFormat="1" ht="64.5" customHeight="1">
      <c r="A115" s="29">
        <v>70</v>
      </c>
      <c r="B115" s="11" t="s">
        <v>201</v>
      </c>
      <c r="C115" s="23" t="s">
        <v>202</v>
      </c>
      <c r="D115" s="9">
        <v>80000</v>
      </c>
      <c r="E115" s="9"/>
      <c r="F115" s="9">
        <v>80000</v>
      </c>
      <c r="G115" s="9"/>
      <c r="H115" s="9"/>
      <c r="I115" s="9">
        <f>D115-E115-F115-G115-H115</f>
        <v>0</v>
      </c>
      <c r="J115" s="30">
        <v>2002</v>
      </c>
    </row>
    <row r="116" spans="1:10" s="100" customFormat="1" ht="30" customHeight="1">
      <c r="A116" s="29">
        <v>71</v>
      </c>
      <c r="B116" s="11" t="s">
        <v>209</v>
      </c>
      <c r="C116" s="23" t="s">
        <v>210</v>
      </c>
      <c r="D116" s="9">
        <v>100000</v>
      </c>
      <c r="E116" s="9"/>
      <c r="F116" s="9">
        <v>100000</v>
      </c>
      <c r="G116" s="9"/>
      <c r="H116" s="9"/>
      <c r="I116" s="9">
        <f>D116-E116-F116-G116-H116</f>
        <v>0</v>
      </c>
      <c r="J116" s="30">
        <v>2002</v>
      </c>
    </row>
    <row r="117" ht="4.5" customHeight="1"/>
    <row r="118" ht="2.25" customHeight="1"/>
    <row r="119" ht="3" customHeight="1" hidden="1"/>
    <row r="120" ht="4.5" customHeight="1" hidden="1"/>
    <row r="121" spans="1:10" ht="15.75" customHeight="1">
      <c r="A121" s="140"/>
      <c r="B121" s="112"/>
      <c r="C121" s="112"/>
      <c r="D121" s="127"/>
      <c r="E121" s="230" t="s">
        <v>139</v>
      </c>
      <c r="F121" s="231"/>
      <c r="G121" s="230" t="s">
        <v>138</v>
      </c>
      <c r="H121" s="231"/>
      <c r="I121" s="234" t="s">
        <v>136</v>
      </c>
      <c r="J121" s="234"/>
    </row>
    <row r="122" spans="1:10" ht="16.5">
      <c r="A122" s="141"/>
      <c r="B122" s="225" t="s">
        <v>217</v>
      </c>
      <c r="C122" s="226"/>
      <c r="D122" s="227"/>
      <c r="E122" s="228">
        <v>2200000</v>
      </c>
      <c r="F122" s="229"/>
      <c r="G122" s="228">
        <f>SUM(F14:F18,F45,F52:F55,F68,F81,F86,F88,F96,F98,F102,F108,F113:F116)</f>
        <v>3353500</v>
      </c>
      <c r="H122" s="229"/>
      <c r="I122" s="221">
        <f>G122-E122</f>
        <v>1153500</v>
      </c>
      <c r="J122" s="221"/>
    </row>
    <row r="123" spans="1:10" ht="18" customHeight="1">
      <c r="A123" s="142"/>
      <c r="B123" s="225" t="s">
        <v>218</v>
      </c>
      <c r="C123" s="226"/>
      <c r="D123" s="227"/>
      <c r="E123" s="228">
        <v>29606190</v>
      </c>
      <c r="F123" s="229"/>
      <c r="G123" s="232">
        <f>SUM(F12:F13,F20,F23:F26,F28:F34,F38,F40:F42,F48:F51,F59,F61,F66:F67,F69:F71,F74,F76,F79,F84,F91:F92,F94,F100,F101,F106)</f>
        <v>30988885</v>
      </c>
      <c r="H123" s="233"/>
      <c r="I123" s="221">
        <f>G123-E123</f>
        <v>1382695</v>
      </c>
      <c r="J123" s="221"/>
    </row>
    <row r="124" spans="1:10" ht="16.5">
      <c r="A124" s="141"/>
      <c r="B124" s="225" t="s">
        <v>137</v>
      </c>
      <c r="C124" s="226"/>
      <c r="D124" s="227"/>
      <c r="E124" s="228">
        <f>SUM(E122:E123)</f>
        <v>31806190</v>
      </c>
      <c r="F124" s="229"/>
      <c r="G124" s="228">
        <f>SUM(G122:G123)</f>
        <v>34342385</v>
      </c>
      <c r="H124" s="229"/>
      <c r="I124" s="221">
        <f>G124-E124</f>
        <v>2536195</v>
      </c>
      <c r="J124" s="221"/>
    </row>
    <row r="125" spans="1:10" ht="40.5" customHeight="1">
      <c r="A125" s="222" t="s">
        <v>236</v>
      </c>
      <c r="B125" s="223"/>
      <c r="C125" s="223"/>
      <c r="D125" s="223"/>
      <c r="E125" s="223"/>
      <c r="F125" s="223"/>
      <c r="G125" s="223"/>
      <c r="H125" s="223"/>
      <c r="I125" s="223"/>
      <c r="J125" s="224"/>
    </row>
    <row r="126" spans="1:10" ht="38.25">
      <c r="A126" s="137">
        <v>1</v>
      </c>
      <c r="B126" s="7" t="s">
        <v>177</v>
      </c>
      <c r="C126" s="94" t="s">
        <v>175</v>
      </c>
      <c r="D126" s="14">
        <v>105000</v>
      </c>
      <c r="E126" s="17"/>
      <c r="F126" s="17">
        <v>105000</v>
      </c>
      <c r="G126" s="17"/>
      <c r="H126" s="17"/>
      <c r="I126" s="17"/>
      <c r="J126" s="30">
        <v>2002</v>
      </c>
    </row>
    <row r="127" spans="1:10" ht="38.25">
      <c r="A127" s="137">
        <v>2</v>
      </c>
      <c r="B127" s="7" t="s">
        <v>178</v>
      </c>
      <c r="C127" s="94" t="s">
        <v>176</v>
      </c>
      <c r="D127" s="14">
        <v>135000</v>
      </c>
      <c r="E127" s="17"/>
      <c r="F127" s="17">
        <v>135000</v>
      </c>
      <c r="G127" s="17"/>
      <c r="H127" s="17"/>
      <c r="I127" s="17"/>
      <c r="J127" s="30">
        <v>2002</v>
      </c>
    </row>
    <row r="128" spans="1:10" ht="51">
      <c r="A128" s="137">
        <v>3</v>
      </c>
      <c r="B128" s="7" t="s">
        <v>190</v>
      </c>
      <c r="C128" s="94" t="s">
        <v>216</v>
      </c>
      <c r="D128" s="14">
        <v>250000</v>
      </c>
      <c r="E128" s="17"/>
      <c r="F128" s="17">
        <v>250000</v>
      </c>
      <c r="G128" s="17"/>
      <c r="H128" s="17"/>
      <c r="I128" s="17"/>
      <c r="J128" s="30">
        <v>2002</v>
      </c>
    </row>
    <row r="129" spans="1:10" ht="38.25">
      <c r="A129" s="137">
        <v>4</v>
      </c>
      <c r="B129" s="7" t="s">
        <v>206</v>
      </c>
      <c r="C129" s="94" t="s">
        <v>207</v>
      </c>
      <c r="D129" s="14">
        <v>200000</v>
      </c>
      <c r="E129" s="17"/>
      <c r="F129" s="17">
        <v>200000</v>
      </c>
      <c r="G129" s="17"/>
      <c r="H129" s="17"/>
      <c r="I129" s="17"/>
      <c r="J129" s="30">
        <v>2002</v>
      </c>
    </row>
    <row r="130" spans="1:10" ht="63.75">
      <c r="A130" s="137">
        <v>5</v>
      </c>
      <c r="B130" s="7" t="s">
        <v>180</v>
      </c>
      <c r="C130" s="94" t="s">
        <v>204</v>
      </c>
      <c r="D130" s="14">
        <v>203000</v>
      </c>
      <c r="E130" s="17"/>
      <c r="F130" s="17">
        <v>203000</v>
      </c>
      <c r="G130" s="17"/>
      <c r="H130" s="17"/>
      <c r="I130" s="17"/>
      <c r="J130" s="30">
        <v>2002</v>
      </c>
    </row>
    <row r="131" spans="1:10" ht="38.25">
      <c r="A131" s="137">
        <v>6</v>
      </c>
      <c r="B131" s="11" t="s">
        <v>205</v>
      </c>
      <c r="C131" s="23" t="s">
        <v>227</v>
      </c>
      <c r="D131" s="10">
        <v>1000000</v>
      </c>
      <c r="E131" s="17"/>
      <c r="F131" s="17">
        <v>300000</v>
      </c>
      <c r="G131" s="17"/>
      <c r="H131" s="17"/>
      <c r="I131" s="17"/>
      <c r="J131" s="30">
        <v>2002</v>
      </c>
    </row>
    <row r="132" spans="1:10" ht="25.5">
      <c r="A132" s="137">
        <v>7</v>
      </c>
      <c r="B132" s="11" t="s">
        <v>26</v>
      </c>
      <c r="C132" s="15" t="s">
        <v>196</v>
      </c>
      <c r="D132" s="16">
        <v>50000</v>
      </c>
      <c r="E132" s="8"/>
      <c r="F132" s="8">
        <v>50000</v>
      </c>
      <c r="G132" s="8"/>
      <c r="H132" s="8"/>
      <c r="I132" s="8"/>
      <c r="J132" s="38">
        <v>2002</v>
      </c>
    </row>
    <row r="133" spans="1:10" ht="38.25">
      <c r="A133" s="137">
        <v>8</v>
      </c>
      <c r="B133" s="11" t="s">
        <v>26</v>
      </c>
      <c r="C133" s="15" t="s">
        <v>197</v>
      </c>
      <c r="D133" s="16">
        <v>50000</v>
      </c>
      <c r="E133" s="8"/>
      <c r="F133" s="8">
        <v>50000</v>
      </c>
      <c r="G133" s="8"/>
      <c r="H133" s="8"/>
      <c r="I133" s="8"/>
      <c r="J133" s="38">
        <v>2002</v>
      </c>
    </row>
    <row r="134" spans="1:10" ht="38.25">
      <c r="A134" s="137">
        <v>9</v>
      </c>
      <c r="B134" s="11" t="s">
        <v>27</v>
      </c>
      <c r="C134" s="15" t="s">
        <v>208</v>
      </c>
      <c r="D134" s="16">
        <v>100000</v>
      </c>
      <c r="E134" s="8"/>
      <c r="F134" s="8">
        <v>100000</v>
      </c>
      <c r="G134" s="8"/>
      <c r="H134" s="8"/>
      <c r="I134" s="8"/>
      <c r="J134" s="38">
        <v>2002</v>
      </c>
    </row>
    <row r="135" spans="1:10" ht="25.5">
      <c r="A135" s="137">
        <v>10</v>
      </c>
      <c r="B135" s="11" t="s">
        <v>228</v>
      </c>
      <c r="C135" s="15" t="s">
        <v>229</v>
      </c>
      <c r="D135" s="16">
        <v>100000</v>
      </c>
      <c r="E135" s="8"/>
      <c r="F135" s="8">
        <v>100000</v>
      </c>
      <c r="G135" s="8"/>
      <c r="H135" s="8"/>
      <c r="I135" s="8"/>
      <c r="J135" s="38">
        <v>2002</v>
      </c>
    </row>
    <row r="136" spans="1:10" ht="25.5">
      <c r="A136" s="137">
        <v>11</v>
      </c>
      <c r="B136" s="11" t="s">
        <v>185</v>
      </c>
      <c r="C136" s="15" t="s">
        <v>220</v>
      </c>
      <c r="D136" s="16">
        <v>350000</v>
      </c>
      <c r="E136" s="10"/>
      <c r="F136" s="10">
        <v>350000</v>
      </c>
      <c r="G136" s="10"/>
      <c r="H136" s="10"/>
      <c r="I136" s="10"/>
      <c r="J136" s="30">
        <v>2002</v>
      </c>
    </row>
    <row r="137" spans="1:10" ht="38.25">
      <c r="A137" s="137">
        <v>12</v>
      </c>
      <c r="B137" s="11" t="s">
        <v>181</v>
      </c>
      <c r="C137" s="15" t="s">
        <v>182</v>
      </c>
      <c r="D137" s="16">
        <v>17000</v>
      </c>
      <c r="E137" s="17"/>
      <c r="F137" s="17">
        <v>17000</v>
      </c>
      <c r="G137" s="17"/>
      <c r="H137" s="17"/>
      <c r="I137" s="17">
        <f>D137-E137-F137-G137-H137</f>
        <v>0</v>
      </c>
      <c r="J137" s="30">
        <v>2002</v>
      </c>
    </row>
    <row r="138" spans="1:10" ht="38.25">
      <c r="A138" s="137">
        <v>13</v>
      </c>
      <c r="B138" s="11" t="s">
        <v>188</v>
      </c>
      <c r="C138" s="15" t="s">
        <v>189</v>
      </c>
      <c r="D138" s="16">
        <v>7300</v>
      </c>
      <c r="E138" s="17"/>
      <c r="F138" s="17">
        <v>7300</v>
      </c>
      <c r="G138" s="17"/>
      <c r="H138" s="17"/>
      <c r="I138" s="17"/>
      <c r="J138" s="30">
        <v>2002</v>
      </c>
    </row>
    <row r="139" spans="1:10" ht="63.75">
      <c r="A139" s="137">
        <v>14</v>
      </c>
      <c r="B139" s="11" t="s">
        <v>192</v>
      </c>
      <c r="C139" s="15" t="s">
        <v>193</v>
      </c>
      <c r="D139" s="16">
        <v>125000</v>
      </c>
      <c r="E139" s="17"/>
      <c r="F139" s="17">
        <v>125000</v>
      </c>
      <c r="G139" s="17"/>
      <c r="H139" s="17"/>
      <c r="I139" s="17"/>
      <c r="J139" s="30">
        <v>2002</v>
      </c>
    </row>
    <row r="140" spans="1:10" ht="51">
      <c r="A140" s="137">
        <v>15</v>
      </c>
      <c r="B140" s="51" t="s">
        <v>215</v>
      </c>
      <c r="C140" s="52" t="s">
        <v>214</v>
      </c>
      <c r="D140" s="126">
        <v>201700</v>
      </c>
      <c r="E140" s="125"/>
      <c r="F140" s="125">
        <v>141200</v>
      </c>
      <c r="G140" s="125"/>
      <c r="H140" s="125"/>
      <c r="I140" s="125"/>
      <c r="J140" s="117">
        <v>2002</v>
      </c>
    </row>
    <row r="141" spans="1:10" ht="76.5">
      <c r="A141" s="137">
        <v>16</v>
      </c>
      <c r="B141" s="11" t="s">
        <v>194</v>
      </c>
      <c r="C141" s="15" t="s">
        <v>195</v>
      </c>
      <c r="D141" s="16">
        <v>360000</v>
      </c>
      <c r="E141" s="10"/>
      <c r="F141" s="10">
        <v>360000</v>
      </c>
      <c r="G141" s="10"/>
      <c r="H141" s="10"/>
      <c r="I141" s="10"/>
      <c r="J141" s="30">
        <v>2002</v>
      </c>
    </row>
    <row r="142" spans="1:10" ht="89.25">
      <c r="A142" s="137">
        <v>17</v>
      </c>
      <c r="B142" s="11" t="s">
        <v>203</v>
      </c>
      <c r="C142" s="15" t="s">
        <v>184</v>
      </c>
      <c r="D142" s="16">
        <v>450000</v>
      </c>
      <c r="E142" s="10">
        <v>150000</v>
      </c>
      <c r="F142" s="10">
        <v>300000</v>
      </c>
      <c r="G142" s="10"/>
      <c r="H142" s="10"/>
      <c r="I142" s="10"/>
      <c r="J142" s="30" t="s">
        <v>34</v>
      </c>
    </row>
    <row r="143" spans="1:10" ht="25.5">
      <c r="A143" s="137">
        <v>18</v>
      </c>
      <c r="B143" s="11" t="s">
        <v>212</v>
      </c>
      <c r="C143" s="15" t="s">
        <v>213</v>
      </c>
      <c r="D143" s="17">
        <v>30000</v>
      </c>
      <c r="E143" s="17"/>
      <c r="F143" s="17">
        <v>30000</v>
      </c>
      <c r="G143" s="17"/>
      <c r="H143" s="17"/>
      <c r="I143" s="17"/>
      <c r="J143" s="30">
        <v>2002</v>
      </c>
    </row>
    <row r="144" spans="1:10" ht="38.25">
      <c r="A144" s="137">
        <v>19</v>
      </c>
      <c r="B144" s="11" t="s">
        <v>198</v>
      </c>
      <c r="C144" s="23" t="s">
        <v>222</v>
      </c>
      <c r="D144" s="9">
        <v>300000</v>
      </c>
      <c r="E144" s="9"/>
      <c r="F144" s="9">
        <v>300000</v>
      </c>
      <c r="G144" s="9"/>
      <c r="H144" s="9"/>
      <c r="I144" s="9"/>
      <c r="J144" s="30">
        <v>2002</v>
      </c>
    </row>
    <row r="145" spans="1:10" ht="51">
      <c r="A145" s="137">
        <v>20</v>
      </c>
      <c r="B145" s="11" t="s">
        <v>200</v>
      </c>
      <c r="C145" s="23" t="s">
        <v>199</v>
      </c>
      <c r="D145" s="9">
        <v>50000</v>
      </c>
      <c r="E145" s="9"/>
      <c r="F145" s="9">
        <v>50000</v>
      </c>
      <c r="G145" s="9"/>
      <c r="H145" s="9"/>
      <c r="I145" s="9"/>
      <c r="J145" s="30">
        <v>2002</v>
      </c>
    </row>
    <row r="146" spans="1:10" ht="63.75">
      <c r="A146" s="137">
        <v>21</v>
      </c>
      <c r="B146" s="11" t="s">
        <v>201</v>
      </c>
      <c r="C146" s="23" t="s">
        <v>202</v>
      </c>
      <c r="D146" s="9">
        <v>80000</v>
      </c>
      <c r="E146" s="9"/>
      <c r="F146" s="9">
        <v>80000</v>
      </c>
      <c r="G146" s="9"/>
      <c r="H146" s="9"/>
      <c r="I146" s="9">
        <f>D146-E146-F146-G146-H146</f>
        <v>0</v>
      </c>
      <c r="J146" s="30">
        <v>2002</v>
      </c>
    </row>
    <row r="147" spans="1:10" ht="25.5">
      <c r="A147" s="137">
        <v>22</v>
      </c>
      <c r="B147" s="11" t="s">
        <v>209</v>
      </c>
      <c r="C147" s="23" t="s">
        <v>210</v>
      </c>
      <c r="D147" s="9">
        <v>100000</v>
      </c>
      <c r="E147" s="9"/>
      <c r="F147" s="9">
        <v>100000</v>
      </c>
      <c r="G147" s="9"/>
      <c r="H147" s="9"/>
      <c r="I147" s="9">
        <f>D147-E147-F147-G147-H147</f>
        <v>0</v>
      </c>
      <c r="J147" s="30">
        <v>2002</v>
      </c>
    </row>
    <row r="148" spans="1:10" s="147" customFormat="1" ht="19.5" customHeight="1">
      <c r="A148" s="144"/>
      <c r="B148" s="145" t="s">
        <v>137</v>
      </c>
      <c r="C148" s="145"/>
      <c r="D148" s="146">
        <f>SUM(D126:D147)</f>
        <v>4264000</v>
      </c>
      <c r="E148" s="145">
        <f aca="true" t="shared" si="33" ref="E148:J148">SUM(E126:E147)</f>
        <v>150000</v>
      </c>
      <c r="F148" s="145">
        <f t="shared" si="33"/>
        <v>3353500</v>
      </c>
      <c r="G148" s="145">
        <f t="shared" si="33"/>
        <v>0</v>
      </c>
      <c r="H148" s="145">
        <f t="shared" si="33"/>
        <v>0</v>
      </c>
      <c r="I148" s="145">
        <f t="shared" si="33"/>
        <v>0</v>
      </c>
      <c r="J148" s="145">
        <f t="shared" si="33"/>
        <v>42042</v>
      </c>
    </row>
  </sheetData>
  <mergeCells count="27">
    <mergeCell ref="I124:J124"/>
    <mergeCell ref="A125:J125"/>
    <mergeCell ref="B122:D122"/>
    <mergeCell ref="B123:D123"/>
    <mergeCell ref="B124:D124"/>
    <mergeCell ref="G124:H124"/>
    <mergeCell ref="G121:H121"/>
    <mergeCell ref="G122:H122"/>
    <mergeCell ref="G123:H123"/>
    <mergeCell ref="I5:I7"/>
    <mergeCell ref="I121:J121"/>
    <mergeCell ref="I122:J122"/>
    <mergeCell ref="I123:J123"/>
    <mergeCell ref="E121:F121"/>
    <mergeCell ref="E122:F122"/>
    <mergeCell ref="E123:F123"/>
    <mergeCell ref="E124:F124"/>
    <mergeCell ref="A3:A7"/>
    <mergeCell ref="J3:J7"/>
    <mergeCell ref="D3:D7"/>
    <mergeCell ref="C3:C7"/>
    <mergeCell ref="B3:B7"/>
    <mergeCell ref="E3:E7"/>
    <mergeCell ref="F3:I4"/>
    <mergeCell ref="F5:F7"/>
    <mergeCell ref="G5:G7"/>
    <mergeCell ref="H5:H7"/>
  </mergeCells>
  <printOptions horizontalCentered="1"/>
  <pageMargins left="0" right="0" top="0.3937007874015748" bottom="0" header="0.31496062992125984" footer="0.11811023622047245"/>
  <pageSetup horizontalDpi="300" verticalDpi="300" orientation="landscape" paperSize="9" r:id="rId2"/>
  <rowBreaks count="4" manualBreakCount="4">
    <brk id="26" max="255" man="1"/>
    <brk id="38" max="255" man="1"/>
    <brk id="84" max="255" man="1"/>
    <brk id="98" max="255" man="1"/>
  </rowBreaks>
  <colBreaks count="1" manualBreakCount="1">
    <brk id="10" max="65535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89"/>
  <sheetViews>
    <sheetView zoomScale="75" zoomScaleNormal="75" workbookViewId="0" topLeftCell="A67">
      <selection activeCell="B70" sqref="B70"/>
    </sheetView>
  </sheetViews>
  <sheetFormatPr defaultColWidth="9.00390625" defaultRowHeight="12.75"/>
  <cols>
    <col min="1" max="1" width="5.125" style="0" customWidth="1"/>
    <col min="2" max="2" width="32.625" style="0" customWidth="1"/>
    <col min="3" max="3" width="27.75390625" style="0" customWidth="1"/>
    <col min="4" max="6" width="12.75390625" style="0" customWidth="1"/>
    <col min="7" max="9" width="10.75390625" style="0" customWidth="1"/>
    <col min="10" max="10" width="10.125" style="0" customWidth="1"/>
  </cols>
  <sheetData>
    <row r="1" spans="1:10" ht="31.5" customHeight="1">
      <c r="A1" s="244" t="s">
        <v>244</v>
      </c>
      <c r="B1" s="244" t="s">
        <v>245</v>
      </c>
      <c r="C1" s="244" t="s">
        <v>246</v>
      </c>
      <c r="D1" s="244" t="s">
        <v>48</v>
      </c>
      <c r="E1" s="244" t="s">
        <v>247</v>
      </c>
      <c r="F1" s="244" t="s">
        <v>101</v>
      </c>
      <c r="G1" s="244"/>
      <c r="H1" s="244"/>
      <c r="I1" s="244"/>
      <c r="J1" s="244" t="s">
        <v>248</v>
      </c>
    </row>
    <row r="2" spans="1:10" ht="33.75" customHeight="1">
      <c r="A2" s="244"/>
      <c r="B2" s="244"/>
      <c r="C2" s="244"/>
      <c r="D2" s="244"/>
      <c r="E2" s="244"/>
      <c r="F2" s="163">
        <v>2002</v>
      </c>
      <c r="G2" s="163">
        <v>2003</v>
      </c>
      <c r="H2" s="163">
        <v>2004</v>
      </c>
      <c r="I2" s="163" t="s">
        <v>351</v>
      </c>
      <c r="J2" s="244"/>
    </row>
    <row r="3" spans="1:10" ht="18">
      <c r="A3" s="251" t="s">
        <v>236</v>
      </c>
      <c r="B3" s="252"/>
      <c r="C3" s="252"/>
      <c r="D3" s="252"/>
      <c r="E3" s="252"/>
      <c r="F3" s="252"/>
      <c r="G3" s="252"/>
      <c r="H3" s="252"/>
      <c r="I3" s="252"/>
      <c r="J3" s="253"/>
    </row>
    <row r="4" spans="1:10" ht="42.75">
      <c r="A4" s="83">
        <v>1</v>
      </c>
      <c r="B4" s="149" t="s">
        <v>177</v>
      </c>
      <c r="C4" s="150" t="s">
        <v>175</v>
      </c>
      <c r="D4" s="151">
        <v>105000</v>
      </c>
      <c r="E4" s="152"/>
      <c r="F4" s="152">
        <v>105000</v>
      </c>
      <c r="G4" s="152"/>
      <c r="H4" s="152"/>
      <c r="I4" s="152"/>
      <c r="J4" s="153">
        <v>2002</v>
      </c>
    </row>
    <row r="5" spans="1:10" ht="42.75">
      <c r="A5" s="83">
        <v>2</v>
      </c>
      <c r="B5" s="149" t="s">
        <v>178</v>
      </c>
      <c r="C5" s="150" t="s">
        <v>176</v>
      </c>
      <c r="D5" s="151">
        <v>135000</v>
      </c>
      <c r="E5" s="152"/>
      <c r="F5" s="152">
        <v>135000</v>
      </c>
      <c r="G5" s="152"/>
      <c r="H5" s="152"/>
      <c r="I5" s="152"/>
      <c r="J5" s="153">
        <v>2002</v>
      </c>
    </row>
    <row r="6" spans="1:10" ht="71.25">
      <c r="A6" s="83">
        <v>3</v>
      </c>
      <c r="B6" s="149" t="s">
        <v>190</v>
      </c>
      <c r="C6" s="150" t="s">
        <v>366</v>
      </c>
      <c r="D6" s="151">
        <v>250000</v>
      </c>
      <c r="E6" s="152"/>
      <c r="F6" s="152">
        <v>250000</v>
      </c>
      <c r="G6" s="152"/>
      <c r="H6" s="152"/>
      <c r="I6" s="152"/>
      <c r="J6" s="153">
        <v>2002</v>
      </c>
    </row>
    <row r="7" spans="1:10" ht="42.75">
      <c r="A7" s="83">
        <v>4</v>
      </c>
      <c r="B7" s="149" t="s">
        <v>206</v>
      </c>
      <c r="C7" s="150" t="s">
        <v>207</v>
      </c>
      <c r="D7" s="151">
        <v>200000</v>
      </c>
      <c r="E7" s="152"/>
      <c r="F7" s="152">
        <v>200000</v>
      </c>
      <c r="G7" s="152"/>
      <c r="H7" s="152"/>
      <c r="I7" s="152"/>
      <c r="J7" s="153">
        <v>2002</v>
      </c>
    </row>
    <row r="8" spans="1:10" ht="71.25">
      <c r="A8" s="83">
        <v>5</v>
      </c>
      <c r="B8" s="149" t="s">
        <v>180</v>
      </c>
      <c r="C8" s="150" t="s">
        <v>204</v>
      </c>
      <c r="D8" s="151">
        <v>203000</v>
      </c>
      <c r="E8" s="152"/>
      <c r="F8" s="152">
        <v>203000</v>
      </c>
      <c r="G8" s="152"/>
      <c r="H8" s="152"/>
      <c r="I8" s="152"/>
      <c r="J8" s="153">
        <v>2002</v>
      </c>
    </row>
    <row r="9" spans="1:10" ht="42.75">
      <c r="A9" s="83">
        <v>6</v>
      </c>
      <c r="B9" s="149" t="s">
        <v>353</v>
      </c>
      <c r="C9" s="154" t="s">
        <v>354</v>
      </c>
      <c r="D9" s="160">
        <v>90000</v>
      </c>
      <c r="E9" s="160"/>
      <c r="F9" s="160">
        <v>90000</v>
      </c>
      <c r="G9" s="152"/>
      <c r="H9" s="152"/>
      <c r="I9" s="152"/>
      <c r="J9" s="153">
        <v>2002</v>
      </c>
    </row>
    <row r="10" spans="1:10" ht="57">
      <c r="A10" s="83">
        <v>7</v>
      </c>
      <c r="B10" s="149" t="s">
        <v>356</v>
      </c>
      <c r="C10" s="150" t="s">
        <v>357</v>
      </c>
      <c r="D10" s="152">
        <v>450000</v>
      </c>
      <c r="E10" s="152"/>
      <c r="F10" s="152">
        <v>450000</v>
      </c>
      <c r="G10" s="152"/>
      <c r="H10" s="152"/>
      <c r="I10" s="152"/>
      <c r="J10" s="153">
        <v>2002</v>
      </c>
    </row>
    <row r="11" spans="1:10" ht="28.5">
      <c r="A11" s="83"/>
      <c r="B11" s="149" t="s">
        <v>394</v>
      </c>
      <c r="C11" s="150" t="s">
        <v>393</v>
      </c>
      <c r="D11" s="152">
        <v>2400000</v>
      </c>
      <c r="E11" s="152"/>
      <c r="F11" s="152">
        <v>2400000</v>
      </c>
      <c r="G11" s="152"/>
      <c r="H11" s="152"/>
      <c r="I11" s="152"/>
      <c r="J11" s="153">
        <v>2002</v>
      </c>
    </row>
    <row r="12" spans="1:10" ht="57">
      <c r="A12" s="83">
        <v>8</v>
      </c>
      <c r="B12" s="149" t="s">
        <v>250</v>
      </c>
      <c r="C12" s="150" t="s">
        <v>367</v>
      </c>
      <c r="D12" s="151">
        <v>2000000</v>
      </c>
      <c r="E12" s="152"/>
      <c r="F12" s="152">
        <v>2000000</v>
      </c>
      <c r="G12" s="152"/>
      <c r="H12" s="152"/>
      <c r="I12" s="152"/>
      <c r="J12" s="153">
        <v>2002</v>
      </c>
    </row>
    <row r="13" spans="1:10" ht="42.75">
      <c r="A13" s="83">
        <v>9</v>
      </c>
      <c r="B13" s="149" t="s">
        <v>368</v>
      </c>
      <c r="C13" s="150" t="s">
        <v>251</v>
      </c>
      <c r="D13" s="151">
        <v>200000</v>
      </c>
      <c r="E13" s="152"/>
      <c r="F13" s="152">
        <v>200000</v>
      </c>
      <c r="G13" s="152"/>
      <c r="H13" s="152"/>
      <c r="I13" s="152"/>
      <c r="J13" s="153">
        <v>2002</v>
      </c>
    </row>
    <row r="14" spans="1:10" ht="42.75">
      <c r="A14" s="83">
        <v>10</v>
      </c>
      <c r="B14" s="149" t="s">
        <v>252</v>
      </c>
      <c r="C14" s="150" t="s">
        <v>310</v>
      </c>
      <c r="D14" s="151">
        <v>182500</v>
      </c>
      <c r="E14" s="152"/>
      <c r="F14" s="152">
        <v>182500</v>
      </c>
      <c r="G14" s="152"/>
      <c r="H14" s="152"/>
      <c r="I14" s="152"/>
      <c r="J14" s="153">
        <v>2002</v>
      </c>
    </row>
    <row r="15" spans="1:10" ht="42.75">
      <c r="A15" s="83">
        <v>11</v>
      </c>
      <c r="B15" s="149" t="s">
        <v>253</v>
      </c>
      <c r="C15" s="150" t="s">
        <v>362</v>
      </c>
      <c r="D15" s="151">
        <v>153000</v>
      </c>
      <c r="E15" s="152"/>
      <c r="F15" s="152">
        <v>153000</v>
      </c>
      <c r="G15" s="152"/>
      <c r="H15" s="152"/>
      <c r="I15" s="152"/>
      <c r="J15" s="153">
        <v>2002</v>
      </c>
    </row>
    <row r="16" spans="1:10" ht="42.75">
      <c r="A16" s="83">
        <v>12</v>
      </c>
      <c r="B16" s="149" t="s">
        <v>254</v>
      </c>
      <c r="C16" s="150" t="s">
        <v>311</v>
      </c>
      <c r="D16" s="151">
        <v>238000</v>
      </c>
      <c r="E16" s="152"/>
      <c r="F16" s="152">
        <v>238000</v>
      </c>
      <c r="G16" s="152"/>
      <c r="H16" s="152"/>
      <c r="I16" s="152"/>
      <c r="J16" s="153">
        <v>2002</v>
      </c>
    </row>
    <row r="17" spans="1:10" ht="57">
      <c r="A17" s="83">
        <v>13</v>
      </c>
      <c r="B17" s="149" t="s">
        <v>255</v>
      </c>
      <c r="C17" s="150" t="s">
        <v>378</v>
      </c>
      <c r="D17" s="151">
        <v>400000</v>
      </c>
      <c r="E17" s="152"/>
      <c r="F17" s="152">
        <v>400000</v>
      </c>
      <c r="G17" s="152"/>
      <c r="H17" s="152"/>
      <c r="I17" s="152"/>
      <c r="J17" s="153">
        <v>2002</v>
      </c>
    </row>
    <row r="18" spans="1:10" ht="42.75">
      <c r="A18" s="83">
        <v>14</v>
      </c>
      <c r="B18" s="149" t="s">
        <v>256</v>
      </c>
      <c r="C18" s="150" t="s">
        <v>312</v>
      </c>
      <c r="D18" s="151">
        <v>95000</v>
      </c>
      <c r="E18" s="152"/>
      <c r="F18" s="152">
        <v>95000</v>
      </c>
      <c r="G18" s="152"/>
      <c r="H18" s="152"/>
      <c r="I18" s="152"/>
      <c r="J18" s="153">
        <v>2002</v>
      </c>
    </row>
    <row r="19" spans="1:10" ht="42.75">
      <c r="A19" s="83">
        <v>15</v>
      </c>
      <c r="B19" s="149" t="s">
        <v>365</v>
      </c>
      <c r="C19" s="150" t="s">
        <v>313</v>
      </c>
      <c r="D19" s="151">
        <v>490000</v>
      </c>
      <c r="E19" s="152"/>
      <c r="F19" s="152">
        <v>490000</v>
      </c>
      <c r="G19" s="152"/>
      <c r="H19" s="152"/>
      <c r="I19" s="152"/>
      <c r="J19" s="153">
        <v>2002</v>
      </c>
    </row>
    <row r="20" spans="1:10" ht="28.5">
      <c r="A20" s="83">
        <v>16</v>
      </c>
      <c r="B20" s="149" t="s">
        <v>257</v>
      </c>
      <c r="C20" s="150" t="s">
        <v>376</v>
      </c>
      <c r="D20" s="151">
        <v>122000</v>
      </c>
      <c r="E20" s="152"/>
      <c r="F20" s="152">
        <v>122000</v>
      </c>
      <c r="G20" s="152"/>
      <c r="H20" s="152"/>
      <c r="I20" s="152"/>
      <c r="J20" s="153">
        <v>2002</v>
      </c>
    </row>
    <row r="21" spans="1:10" ht="28.5">
      <c r="A21" s="83">
        <v>17</v>
      </c>
      <c r="B21" s="149" t="s">
        <v>258</v>
      </c>
      <c r="C21" s="150" t="s">
        <v>317</v>
      </c>
      <c r="D21" s="151">
        <v>10000</v>
      </c>
      <c r="E21" s="152"/>
      <c r="F21" s="152">
        <v>10000</v>
      </c>
      <c r="G21" s="152"/>
      <c r="H21" s="152"/>
      <c r="I21" s="152"/>
      <c r="J21" s="153">
        <v>2002</v>
      </c>
    </row>
    <row r="22" spans="1:10" ht="71.25">
      <c r="A22" s="83">
        <v>18</v>
      </c>
      <c r="B22" s="149" t="s">
        <v>259</v>
      </c>
      <c r="C22" s="150" t="s">
        <v>318</v>
      </c>
      <c r="D22" s="151">
        <v>12000</v>
      </c>
      <c r="E22" s="152"/>
      <c r="F22" s="152">
        <v>6000</v>
      </c>
      <c r="G22" s="152" t="s">
        <v>314</v>
      </c>
      <c r="H22" s="152"/>
      <c r="I22" s="152"/>
      <c r="J22" s="153">
        <v>2002</v>
      </c>
    </row>
    <row r="23" spans="1:10" ht="42.75">
      <c r="A23" s="83">
        <v>19</v>
      </c>
      <c r="B23" s="149" t="s">
        <v>260</v>
      </c>
      <c r="C23" s="150" t="s">
        <v>323</v>
      </c>
      <c r="D23" s="151">
        <v>30000</v>
      </c>
      <c r="E23" s="152"/>
      <c r="F23" s="152">
        <v>30000</v>
      </c>
      <c r="G23" s="248" t="s">
        <v>324</v>
      </c>
      <c r="H23" s="249"/>
      <c r="I23" s="250"/>
      <c r="J23" s="153">
        <v>2002</v>
      </c>
    </row>
    <row r="24" spans="1:10" ht="42.75">
      <c r="A24" s="83">
        <v>20</v>
      </c>
      <c r="B24" s="149" t="s">
        <v>261</v>
      </c>
      <c r="C24" s="150" t="s">
        <v>315</v>
      </c>
      <c r="D24" s="151">
        <v>7000</v>
      </c>
      <c r="E24" s="152"/>
      <c r="F24" s="152">
        <v>7000</v>
      </c>
      <c r="G24" s="152" t="s">
        <v>301</v>
      </c>
      <c r="H24" s="152"/>
      <c r="I24" s="152"/>
      <c r="J24" s="153">
        <v>2002</v>
      </c>
    </row>
    <row r="25" spans="1:10" ht="57">
      <c r="A25" s="83">
        <v>21</v>
      </c>
      <c r="B25" s="149" t="s">
        <v>262</v>
      </c>
      <c r="C25" s="150" t="s">
        <v>316</v>
      </c>
      <c r="D25" s="151">
        <v>30000</v>
      </c>
      <c r="E25" s="152"/>
      <c r="F25" s="152">
        <v>30000</v>
      </c>
      <c r="G25" s="152" t="s">
        <v>302</v>
      </c>
      <c r="H25" s="152"/>
      <c r="I25" s="152"/>
      <c r="J25" s="153">
        <v>2002</v>
      </c>
    </row>
    <row r="26" spans="1:10" ht="42.75">
      <c r="A26" s="83">
        <v>22</v>
      </c>
      <c r="B26" s="149" t="s">
        <v>270</v>
      </c>
      <c r="C26" s="150" t="s">
        <v>263</v>
      </c>
      <c r="D26" s="151">
        <v>300000</v>
      </c>
      <c r="E26" s="152"/>
      <c r="F26" s="152">
        <v>300000</v>
      </c>
      <c r="G26" s="152"/>
      <c r="H26" s="152"/>
      <c r="I26" s="152"/>
      <c r="J26" s="153">
        <v>2002</v>
      </c>
    </row>
    <row r="27" spans="1:10" ht="42.75">
      <c r="A27" s="83">
        <v>23</v>
      </c>
      <c r="B27" s="149" t="s">
        <v>264</v>
      </c>
      <c r="C27" s="150" t="s">
        <v>369</v>
      </c>
      <c r="D27" s="151">
        <v>850000</v>
      </c>
      <c r="E27" s="152"/>
      <c r="F27" s="152">
        <v>850000</v>
      </c>
      <c r="G27" s="152"/>
      <c r="H27" s="152"/>
      <c r="I27" s="152"/>
      <c r="J27" s="153">
        <v>2002</v>
      </c>
    </row>
    <row r="28" spans="1:10" ht="42.75">
      <c r="A28" s="83">
        <v>24</v>
      </c>
      <c r="B28" s="149" t="s">
        <v>267</v>
      </c>
      <c r="C28" s="150" t="s">
        <v>269</v>
      </c>
      <c r="D28" s="151">
        <v>1356000</v>
      </c>
      <c r="E28" s="152"/>
      <c r="F28" s="152">
        <v>1356000</v>
      </c>
      <c r="G28" s="152"/>
      <c r="H28" s="152"/>
      <c r="I28" s="152"/>
      <c r="J28" s="153">
        <v>2002</v>
      </c>
    </row>
    <row r="29" spans="1:10" ht="57">
      <c r="A29" s="83">
        <v>25</v>
      </c>
      <c r="B29" s="149" t="s">
        <v>268</v>
      </c>
      <c r="C29" s="150" t="s">
        <v>319</v>
      </c>
      <c r="D29" s="151">
        <v>323000</v>
      </c>
      <c r="E29" s="152"/>
      <c r="F29" s="152">
        <v>323000</v>
      </c>
      <c r="G29" s="152"/>
      <c r="H29" s="152"/>
      <c r="I29" s="152"/>
      <c r="J29" s="153">
        <v>2002</v>
      </c>
    </row>
    <row r="30" spans="1:10" ht="28.5">
      <c r="A30" s="83">
        <v>26</v>
      </c>
      <c r="B30" s="149" t="s">
        <v>271</v>
      </c>
      <c r="C30" s="150" t="s">
        <v>272</v>
      </c>
      <c r="D30" s="151">
        <v>600000</v>
      </c>
      <c r="E30" s="152"/>
      <c r="F30" s="152">
        <v>600000</v>
      </c>
      <c r="G30" s="152"/>
      <c r="H30" s="152"/>
      <c r="I30" s="152"/>
      <c r="J30" s="153">
        <v>2002</v>
      </c>
    </row>
    <row r="31" spans="1:10" ht="42.75">
      <c r="A31" s="83">
        <v>27</v>
      </c>
      <c r="B31" s="149" t="s">
        <v>273</v>
      </c>
      <c r="C31" s="150" t="s">
        <v>274</v>
      </c>
      <c r="D31" s="151">
        <v>1000000</v>
      </c>
      <c r="E31" s="152"/>
      <c r="F31" s="152">
        <v>1000000</v>
      </c>
      <c r="G31" s="152" t="s">
        <v>303</v>
      </c>
      <c r="H31" s="152"/>
      <c r="I31" s="152"/>
      <c r="J31" s="153">
        <v>2002</v>
      </c>
    </row>
    <row r="32" spans="1:10" ht="14.25">
      <c r="A32" s="83">
        <v>28</v>
      </c>
      <c r="B32" s="149" t="s">
        <v>275</v>
      </c>
      <c r="C32" s="150" t="s">
        <v>327</v>
      </c>
      <c r="D32" s="151">
        <v>100000</v>
      </c>
      <c r="E32" s="152"/>
      <c r="F32" s="152">
        <v>100000</v>
      </c>
      <c r="G32" s="152"/>
      <c r="H32" s="152"/>
      <c r="I32" s="152"/>
      <c r="J32" s="153">
        <v>2002</v>
      </c>
    </row>
    <row r="33" spans="1:10" ht="57">
      <c r="A33" s="83">
        <v>29</v>
      </c>
      <c r="B33" s="149" t="s">
        <v>277</v>
      </c>
      <c r="C33" s="150" t="s">
        <v>320</v>
      </c>
      <c r="D33" s="151">
        <v>2000000</v>
      </c>
      <c r="E33" s="152"/>
      <c r="F33" s="152">
        <v>2000000</v>
      </c>
      <c r="G33" s="152"/>
      <c r="H33" s="152"/>
      <c r="I33" s="152"/>
      <c r="J33" s="153">
        <v>2002</v>
      </c>
    </row>
    <row r="34" spans="1:10" ht="42.75">
      <c r="A34" s="83">
        <v>30</v>
      </c>
      <c r="B34" s="149" t="s">
        <v>278</v>
      </c>
      <c r="C34" s="150" t="s">
        <v>321</v>
      </c>
      <c r="D34" s="151">
        <v>335000</v>
      </c>
      <c r="E34" s="152"/>
      <c r="F34" s="152">
        <v>335000</v>
      </c>
      <c r="G34" s="152"/>
      <c r="H34" s="152"/>
      <c r="I34" s="152"/>
      <c r="J34" s="153">
        <v>2002</v>
      </c>
    </row>
    <row r="35" spans="1:10" ht="57">
      <c r="A35" s="83">
        <v>31</v>
      </c>
      <c r="B35" s="149" t="s">
        <v>279</v>
      </c>
      <c r="C35" s="150" t="s">
        <v>269</v>
      </c>
      <c r="D35" s="151">
        <v>4900000</v>
      </c>
      <c r="E35" s="152"/>
      <c r="F35" s="152">
        <v>4900000</v>
      </c>
      <c r="G35" s="152"/>
      <c r="H35" s="152"/>
      <c r="I35" s="152"/>
      <c r="J35" s="153">
        <v>2002</v>
      </c>
    </row>
    <row r="36" spans="1:10" ht="42.75">
      <c r="A36" s="83">
        <v>32</v>
      </c>
      <c r="B36" s="149" t="s">
        <v>280</v>
      </c>
      <c r="C36" s="150" t="s">
        <v>322</v>
      </c>
      <c r="D36" s="151">
        <v>858000</v>
      </c>
      <c r="E36" s="152"/>
      <c r="F36" s="152">
        <v>858000</v>
      </c>
      <c r="G36" s="152"/>
      <c r="H36" s="152"/>
      <c r="I36" s="152"/>
      <c r="J36" s="153">
        <v>2002</v>
      </c>
    </row>
    <row r="37" spans="1:10" ht="51.75" customHeight="1">
      <c r="A37" s="83">
        <v>33</v>
      </c>
      <c r="B37" s="149" t="s">
        <v>358</v>
      </c>
      <c r="C37" s="150" t="s">
        <v>377</v>
      </c>
      <c r="D37" s="151">
        <v>2740000</v>
      </c>
      <c r="E37" s="152">
        <v>1689000</v>
      </c>
      <c r="F37" s="152">
        <v>1051000</v>
      </c>
      <c r="G37" s="152"/>
      <c r="H37" s="152"/>
      <c r="I37" s="152"/>
      <c r="J37" s="153" t="s">
        <v>38</v>
      </c>
    </row>
    <row r="38" spans="1:10" ht="42.75">
      <c r="A38" s="83">
        <v>34</v>
      </c>
      <c r="B38" s="149" t="s">
        <v>281</v>
      </c>
      <c r="C38" s="150" t="s">
        <v>269</v>
      </c>
      <c r="D38" s="151">
        <v>200000</v>
      </c>
      <c r="E38" s="152"/>
      <c r="F38" s="152">
        <v>200000</v>
      </c>
      <c r="G38" s="152"/>
      <c r="H38" s="152"/>
      <c r="I38" s="152"/>
      <c r="J38" s="153">
        <v>2002</v>
      </c>
    </row>
    <row r="39" spans="1:10" ht="57">
      <c r="A39" s="83">
        <v>35</v>
      </c>
      <c r="B39" s="149" t="s">
        <v>289</v>
      </c>
      <c r="C39" s="150" t="s">
        <v>328</v>
      </c>
      <c r="D39" s="151">
        <v>1617000</v>
      </c>
      <c r="E39" s="152"/>
      <c r="F39" s="152">
        <v>1617000</v>
      </c>
      <c r="G39" s="152" t="s">
        <v>329</v>
      </c>
      <c r="H39" s="152"/>
      <c r="I39" s="152"/>
      <c r="J39" s="153" t="s">
        <v>290</v>
      </c>
    </row>
    <row r="40" spans="1:10" ht="128.25">
      <c r="A40" s="83">
        <v>36</v>
      </c>
      <c r="B40" s="149" t="s">
        <v>282</v>
      </c>
      <c r="C40" s="150" t="s">
        <v>330</v>
      </c>
      <c r="D40" s="151">
        <v>88000</v>
      </c>
      <c r="E40" s="152"/>
      <c r="F40" s="152">
        <v>88000</v>
      </c>
      <c r="G40" s="152" t="s">
        <v>331</v>
      </c>
      <c r="H40" s="152"/>
      <c r="I40" s="152"/>
      <c r="J40" s="153">
        <v>2002</v>
      </c>
    </row>
    <row r="41" spans="1:10" ht="57">
      <c r="A41" s="83">
        <v>37</v>
      </c>
      <c r="B41" s="149" t="s">
        <v>283</v>
      </c>
      <c r="C41" s="150" t="s">
        <v>332</v>
      </c>
      <c r="D41" s="151">
        <v>160000</v>
      </c>
      <c r="E41" s="152"/>
      <c r="F41" s="152">
        <v>160000</v>
      </c>
      <c r="G41" s="152"/>
      <c r="H41" s="152"/>
      <c r="I41" s="152"/>
      <c r="J41" s="153">
        <v>2002</v>
      </c>
    </row>
    <row r="42" spans="1:10" ht="28.5">
      <c r="A42" s="83">
        <v>38</v>
      </c>
      <c r="B42" s="149" t="s">
        <v>284</v>
      </c>
      <c r="C42" s="150" t="s">
        <v>333</v>
      </c>
      <c r="D42" s="151">
        <v>65750</v>
      </c>
      <c r="E42" s="152"/>
      <c r="F42" s="152">
        <v>65750</v>
      </c>
      <c r="G42" s="152"/>
      <c r="H42" s="152"/>
      <c r="I42" s="152"/>
      <c r="J42" s="153">
        <v>2002</v>
      </c>
    </row>
    <row r="43" spans="1:10" ht="28.5">
      <c r="A43" s="83">
        <v>39</v>
      </c>
      <c r="B43" s="149" t="s">
        <v>285</v>
      </c>
      <c r="C43" s="150" t="s">
        <v>304</v>
      </c>
      <c r="D43" s="151">
        <v>50000</v>
      </c>
      <c r="E43" s="152"/>
      <c r="F43" s="152">
        <v>50000</v>
      </c>
      <c r="G43" s="152"/>
      <c r="H43" s="152"/>
      <c r="I43" s="152"/>
      <c r="J43" s="153">
        <v>2002</v>
      </c>
    </row>
    <row r="44" spans="1:10" ht="28.5">
      <c r="A44" s="83">
        <v>40</v>
      </c>
      <c r="B44" s="149" t="s">
        <v>286</v>
      </c>
      <c r="C44" s="150" t="s">
        <v>305</v>
      </c>
      <c r="D44" s="151">
        <v>65000</v>
      </c>
      <c r="E44" s="152"/>
      <c r="F44" s="152">
        <v>65000</v>
      </c>
      <c r="G44" s="152"/>
      <c r="H44" s="152"/>
      <c r="I44" s="152"/>
      <c r="J44" s="153">
        <v>2002</v>
      </c>
    </row>
    <row r="45" spans="1:10" ht="28.5">
      <c r="A45" s="83">
        <v>41</v>
      </c>
      <c r="B45" s="149" t="s">
        <v>287</v>
      </c>
      <c r="C45" s="150" t="s">
        <v>334</v>
      </c>
      <c r="D45" s="151">
        <v>27900</v>
      </c>
      <c r="E45" s="152"/>
      <c r="F45" s="152">
        <v>27900</v>
      </c>
      <c r="G45" s="152"/>
      <c r="H45" s="152"/>
      <c r="I45" s="152"/>
      <c r="J45" s="153">
        <v>2002</v>
      </c>
    </row>
    <row r="46" spans="1:10" ht="28.5">
      <c r="A46" s="83">
        <v>42</v>
      </c>
      <c r="B46" s="149" t="s">
        <v>288</v>
      </c>
      <c r="C46" s="150"/>
      <c r="D46" s="151">
        <v>280000</v>
      </c>
      <c r="E46" s="152"/>
      <c r="F46" s="152">
        <v>280000</v>
      </c>
      <c r="G46" s="152" t="s">
        <v>306</v>
      </c>
      <c r="H46" s="152"/>
      <c r="I46" s="152"/>
      <c r="J46" s="153">
        <v>2002</v>
      </c>
    </row>
    <row r="47" spans="1:10" ht="57">
      <c r="A47" s="83">
        <v>43</v>
      </c>
      <c r="B47" s="149" t="s">
        <v>293</v>
      </c>
      <c r="C47" s="150" t="s">
        <v>294</v>
      </c>
      <c r="D47" s="151">
        <v>944000</v>
      </c>
      <c r="E47" s="152"/>
      <c r="F47" s="152">
        <v>944000</v>
      </c>
      <c r="G47" s="152" t="s">
        <v>335</v>
      </c>
      <c r="H47" s="152"/>
      <c r="I47" s="152"/>
      <c r="J47" s="153">
        <v>2002</v>
      </c>
    </row>
    <row r="48" spans="1:10" ht="85.5">
      <c r="A48" s="83">
        <v>44</v>
      </c>
      <c r="B48" s="149" t="s">
        <v>325</v>
      </c>
      <c r="C48" s="150" t="s">
        <v>326</v>
      </c>
      <c r="D48" s="151">
        <v>120000</v>
      </c>
      <c r="E48" s="152"/>
      <c r="F48" s="152">
        <v>120000</v>
      </c>
      <c r="G48" s="152" t="s">
        <v>340</v>
      </c>
      <c r="H48" s="152"/>
      <c r="I48" s="152"/>
      <c r="J48" s="153">
        <v>2002</v>
      </c>
    </row>
    <row r="49" spans="1:10" ht="42.75">
      <c r="A49" s="83">
        <v>45</v>
      </c>
      <c r="B49" s="149" t="s">
        <v>299</v>
      </c>
      <c r="C49" s="150" t="s">
        <v>336</v>
      </c>
      <c r="D49" s="151">
        <v>83000</v>
      </c>
      <c r="E49" s="152"/>
      <c r="F49" s="152">
        <v>83000</v>
      </c>
      <c r="G49" s="248" t="s">
        <v>306</v>
      </c>
      <c r="H49" s="250"/>
      <c r="I49" s="152"/>
      <c r="J49" s="153">
        <v>2002</v>
      </c>
    </row>
    <row r="50" spans="1:10" ht="14.25">
      <c r="A50" s="83">
        <v>46</v>
      </c>
      <c r="B50" s="149" t="s">
        <v>265</v>
      </c>
      <c r="C50" s="150" t="s">
        <v>266</v>
      </c>
      <c r="D50" s="151">
        <v>28000</v>
      </c>
      <c r="E50" s="152"/>
      <c r="F50" s="152">
        <v>28000</v>
      </c>
      <c r="G50" s="248" t="s">
        <v>389</v>
      </c>
      <c r="H50" s="250"/>
      <c r="I50" s="152"/>
      <c r="J50" s="153">
        <v>2002</v>
      </c>
    </row>
    <row r="51" spans="1:10" ht="28.5">
      <c r="A51" s="83">
        <v>47</v>
      </c>
      <c r="B51" s="149" t="s">
        <v>300</v>
      </c>
      <c r="C51" s="150"/>
      <c r="D51" s="151"/>
      <c r="E51" s="152"/>
      <c r="F51" s="152"/>
      <c r="G51" s="248" t="s">
        <v>390</v>
      </c>
      <c r="H51" s="250"/>
      <c r="I51" s="152"/>
      <c r="J51" s="153">
        <v>2002</v>
      </c>
    </row>
    <row r="52" spans="1:10" ht="28.5">
      <c r="A52" s="83">
        <v>48</v>
      </c>
      <c r="B52" s="149" t="s">
        <v>26</v>
      </c>
      <c r="C52" s="150" t="s">
        <v>196</v>
      </c>
      <c r="D52" s="151">
        <v>50000</v>
      </c>
      <c r="E52" s="152"/>
      <c r="F52" s="152">
        <v>50000</v>
      </c>
      <c r="G52" s="152"/>
      <c r="H52" s="152"/>
      <c r="I52" s="152"/>
      <c r="J52" s="153">
        <v>2002</v>
      </c>
    </row>
    <row r="53" spans="1:10" ht="42.75">
      <c r="A53" s="83">
        <v>49</v>
      </c>
      <c r="B53" s="149" t="s">
        <v>26</v>
      </c>
      <c r="C53" s="150" t="s">
        <v>370</v>
      </c>
      <c r="D53" s="151">
        <v>50000</v>
      </c>
      <c r="E53" s="152"/>
      <c r="F53" s="152">
        <v>50000</v>
      </c>
      <c r="G53" s="152"/>
      <c r="H53" s="152"/>
      <c r="I53" s="152"/>
      <c r="J53" s="153">
        <v>2002</v>
      </c>
    </row>
    <row r="54" spans="1:10" ht="42.75">
      <c r="A54" s="83">
        <v>50</v>
      </c>
      <c r="B54" s="149" t="s">
        <v>27</v>
      </c>
      <c r="C54" s="150" t="s">
        <v>208</v>
      </c>
      <c r="D54" s="151">
        <v>150000</v>
      </c>
      <c r="E54" s="152"/>
      <c r="F54" s="152">
        <v>150000</v>
      </c>
      <c r="G54" s="152"/>
      <c r="H54" s="152"/>
      <c r="I54" s="152"/>
      <c r="J54" s="153">
        <v>2002</v>
      </c>
    </row>
    <row r="55" spans="1:10" ht="28.5">
      <c r="A55" s="83">
        <v>51</v>
      </c>
      <c r="B55" s="149" t="s">
        <v>228</v>
      </c>
      <c r="C55" s="150" t="s">
        <v>229</v>
      </c>
      <c r="D55" s="151">
        <v>100000</v>
      </c>
      <c r="E55" s="152"/>
      <c r="F55" s="152">
        <v>100000</v>
      </c>
      <c r="G55" s="152"/>
      <c r="H55" s="152"/>
      <c r="I55" s="152"/>
      <c r="J55" s="153">
        <v>2002</v>
      </c>
    </row>
    <row r="56" spans="1:10" ht="28.5">
      <c r="A56" s="83">
        <v>52</v>
      </c>
      <c r="B56" s="149" t="s">
        <v>360</v>
      </c>
      <c r="C56" s="149" t="s">
        <v>361</v>
      </c>
      <c r="D56" s="160">
        <v>100000</v>
      </c>
      <c r="E56" s="160"/>
      <c r="F56" s="160">
        <v>100000</v>
      </c>
      <c r="G56" s="160"/>
      <c r="H56" s="160"/>
      <c r="I56" s="160"/>
      <c r="J56" s="153">
        <v>2002</v>
      </c>
    </row>
    <row r="57" spans="1:10" ht="38.25" customHeight="1">
      <c r="A57" s="83">
        <v>53</v>
      </c>
      <c r="B57" s="149" t="s">
        <v>346</v>
      </c>
      <c r="C57" s="154" t="s">
        <v>359</v>
      </c>
      <c r="D57" s="160">
        <v>60000</v>
      </c>
      <c r="E57" s="160"/>
      <c r="F57" s="160">
        <v>60000</v>
      </c>
      <c r="G57" s="160"/>
      <c r="H57" s="160"/>
      <c r="I57" s="160"/>
      <c r="J57" s="153">
        <v>2002</v>
      </c>
    </row>
    <row r="58" spans="1:10" ht="42.75">
      <c r="A58" s="83">
        <v>54</v>
      </c>
      <c r="B58" s="149" t="s">
        <v>291</v>
      </c>
      <c r="C58" s="150" t="s">
        <v>292</v>
      </c>
      <c r="D58" s="151">
        <v>1600000</v>
      </c>
      <c r="E58" s="152"/>
      <c r="F58" s="152">
        <v>1600000</v>
      </c>
      <c r="G58" s="152" t="s">
        <v>337</v>
      </c>
      <c r="H58" s="152"/>
      <c r="I58" s="152"/>
      <c r="J58" s="153">
        <v>2002</v>
      </c>
    </row>
    <row r="59" spans="1:10" ht="42.75">
      <c r="A59" s="83">
        <v>55</v>
      </c>
      <c r="B59" s="149" t="s">
        <v>352</v>
      </c>
      <c r="C59" s="154" t="s">
        <v>355</v>
      </c>
      <c r="D59" s="160">
        <v>450000</v>
      </c>
      <c r="E59" s="160"/>
      <c r="F59" s="160"/>
      <c r="G59" s="160">
        <v>450000</v>
      </c>
      <c r="H59" s="160"/>
      <c r="I59" s="160"/>
      <c r="J59" s="153">
        <v>2002</v>
      </c>
    </row>
    <row r="60" spans="1:10" ht="57">
      <c r="A60" s="83">
        <v>56</v>
      </c>
      <c r="B60" s="149" t="s">
        <v>185</v>
      </c>
      <c r="C60" s="150" t="s">
        <v>220</v>
      </c>
      <c r="D60" s="151">
        <v>350000</v>
      </c>
      <c r="E60" s="155"/>
      <c r="F60" s="155"/>
      <c r="G60" s="164" t="s">
        <v>338</v>
      </c>
      <c r="H60" s="155"/>
      <c r="I60" s="155"/>
      <c r="J60" s="153">
        <v>2002</v>
      </c>
    </row>
    <row r="61" spans="1:10" ht="42.75">
      <c r="A61" s="83"/>
      <c r="B61" s="149" t="s">
        <v>455</v>
      </c>
      <c r="C61" s="150" t="s">
        <v>456</v>
      </c>
      <c r="D61" s="151"/>
      <c r="E61" s="155"/>
      <c r="F61" s="155"/>
      <c r="G61" s="179"/>
      <c r="H61" s="180"/>
      <c r="I61" s="181"/>
      <c r="J61" s="153"/>
    </row>
    <row r="62" spans="1:10" ht="57">
      <c r="A62" s="83">
        <v>57</v>
      </c>
      <c r="B62" s="149" t="s">
        <v>343</v>
      </c>
      <c r="C62" s="154" t="s">
        <v>344</v>
      </c>
      <c r="D62" s="160">
        <v>35000</v>
      </c>
      <c r="E62" s="160"/>
      <c r="F62" s="160">
        <v>35000</v>
      </c>
      <c r="G62" s="245" t="s">
        <v>364</v>
      </c>
      <c r="H62" s="246"/>
      <c r="I62" s="247"/>
      <c r="J62" s="153">
        <v>2002</v>
      </c>
    </row>
    <row r="63" spans="1:10" ht="42.75">
      <c r="A63" s="83">
        <v>58</v>
      </c>
      <c r="B63" s="149" t="s">
        <v>181</v>
      </c>
      <c r="C63" s="150" t="s">
        <v>182</v>
      </c>
      <c r="D63" s="151">
        <v>17000</v>
      </c>
      <c r="E63" s="152"/>
      <c r="F63" s="152">
        <v>17000</v>
      </c>
      <c r="G63" s="152"/>
      <c r="H63" s="152"/>
      <c r="I63" s="152"/>
      <c r="J63" s="153">
        <v>2002</v>
      </c>
    </row>
    <row r="64" spans="1:10" ht="57">
      <c r="A64" s="83">
        <v>59</v>
      </c>
      <c r="B64" s="149" t="s">
        <v>188</v>
      </c>
      <c r="C64" s="150" t="s">
        <v>189</v>
      </c>
      <c r="D64" s="151">
        <v>7300</v>
      </c>
      <c r="E64" s="152"/>
      <c r="F64" s="152">
        <v>7300</v>
      </c>
      <c r="G64" s="152"/>
      <c r="H64" s="152"/>
      <c r="I64" s="152"/>
      <c r="J64" s="153">
        <v>2002</v>
      </c>
    </row>
    <row r="65" spans="1:10" ht="71.25">
      <c r="A65" s="83">
        <v>60</v>
      </c>
      <c r="B65" s="149" t="s">
        <v>192</v>
      </c>
      <c r="C65" s="150" t="s">
        <v>193</v>
      </c>
      <c r="D65" s="151">
        <v>125000</v>
      </c>
      <c r="E65" s="152"/>
      <c r="F65" s="152">
        <v>125000</v>
      </c>
      <c r="G65" s="152"/>
      <c r="H65" s="152"/>
      <c r="I65" s="152"/>
      <c r="J65" s="153">
        <v>2002</v>
      </c>
    </row>
    <row r="66" spans="1:10" ht="57">
      <c r="A66" s="83">
        <v>61</v>
      </c>
      <c r="B66" s="156" t="s">
        <v>215</v>
      </c>
      <c r="C66" s="157" t="s">
        <v>392</v>
      </c>
      <c r="D66" s="161">
        <v>201700</v>
      </c>
      <c r="E66" s="158"/>
      <c r="F66" s="162">
        <v>141200</v>
      </c>
      <c r="G66" s="158"/>
      <c r="H66" s="158"/>
      <c r="I66" s="158"/>
      <c r="J66" s="159">
        <v>2002</v>
      </c>
    </row>
    <row r="67" spans="1:10" ht="85.5">
      <c r="A67" s="83">
        <v>62</v>
      </c>
      <c r="B67" s="149" t="s">
        <v>194</v>
      </c>
      <c r="C67" s="150" t="s">
        <v>195</v>
      </c>
      <c r="D67" s="151">
        <v>360000</v>
      </c>
      <c r="E67" s="155"/>
      <c r="F67" s="155">
        <v>360000</v>
      </c>
      <c r="G67" s="155"/>
      <c r="H67" s="155"/>
      <c r="I67" s="155"/>
      <c r="J67" s="153">
        <v>2002</v>
      </c>
    </row>
    <row r="68" spans="1:10" ht="114">
      <c r="A68" s="83">
        <v>63</v>
      </c>
      <c r="B68" s="149" t="s">
        <v>203</v>
      </c>
      <c r="C68" s="150" t="s">
        <v>184</v>
      </c>
      <c r="D68" s="151">
        <v>450000</v>
      </c>
      <c r="E68" s="155">
        <v>150000</v>
      </c>
      <c r="F68" s="155">
        <v>300000</v>
      </c>
      <c r="G68" s="155"/>
      <c r="H68" s="155"/>
      <c r="I68" s="155"/>
      <c r="J68" s="153" t="s">
        <v>34</v>
      </c>
    </row>
    <row r="69" spans="1:10" ht="28.5">
      <c r="A69" s="83"/>
      <c r="B69" s="149" t="s">
        <v>457</v>
      </c>
      <c r="C69" s="150"/>
      <c r="D69" s="151"/>
      <c r="E69" s="155"/>
      <c r="F69" s="155"/>
      <c r="G69" s="155"/>
      <c r="H69" s="155"/>
      <c r="I69" s="155"/>
      <c r="J69" s="153"/>
    </row>
    <row r="70" spans="1:10" ht="42.75">
      <c r="A70" s="83">
        <v>64</v>
      </c>
      <c r="B70" s="149" t="s">
        <v>295</v>
      </c>
      <c r="C70" s="150" t="s">
        <v>375</v>
      </c>
      <c r="D70" s="151">
        <v>7770000</v>
      </c>
      <c r="E70" s="155"/>
      <c r="F70" s="155">
        <v>7770000</v>
      </c>
      <c r="G70" s="155"/>
      <c r="H70" s="155"/>
      <c r="I70" s="155"/>
      <c r="J70" s="153" t="s">
        <v>296</v>
      </c>
    </row>
    <row r="71" spans="1:10" ht="71.25">
      <c r="A71" s="83"/>
      <c r="B71" s="149" t="s">
        <v>395</v>
      </c>
      <c r="C71" s="150" t="s">
        <v>396</v>
      </c>
      <c r="D71" s="151">
        <v>600000</v>
      </c>
      <c r="E71" s="155"/>
      <c r="F71" s="155">
        <v>600000</v>
      </c>
      <c r="G71" s="155"/>
      <c r="H71" s="155"/>
      <c r="I71" s="155"/>
      <c r="J71" s="153">
        <v>2002</v>
      </c>
    </row>
    <row r="72" spans="1:10" ht="114">
      <c r="A72" s="83">
        <v>65</v>
      </c>
      <c r="B72" s="149" t="s">
        <v>372</v>
      </c>
      <c r="C72" s="150" t="s">
        <v>371</v>
      </c>
      <c r="D72" s="151">
        <v>3000000</v>
      </c>
      <c r="E72" s="155"/>
      <c r="F72" s="155">
        <v>3000000</v>
      </c>
      <c r="G72" s="155" t="s">
        <v>373</v>
      </c>
      <c r="H72" s="155"/>
      <c r="I72" s="155"/>
      <c r="J72" s="153">
        <v>2002</v>
      </c>
    </row>
    <row r="73" spans="1:10" ht="42.75">
      <c r="A73" s="83">
        <v>66</v>
      </c>
      <c r="B73" s="149" t="s">
        <v>298</v>
      </c>
      <c r="C73" s="150" t="s">
        <v>374</v>
      </c>
      <c r="D73" s="151">
        <v>400000</v>
      </c>
      <c r="E73" s="155"/>
      <c r="F73" s="155">
        <v>400000</v>
      </c>
      <c r="G73" s="155" t="s">
        <v>307</v>
      </c>
      <c r="H73" s="155"/>
      <c r="I73" s="155"/>
      <c r="J73" s="153">
        <v>2002</v>
      </c>
    </row>
    <row r="74" spans="1:10" ht="42.75">
      <c r="A74" s="83">
        <v>67</v>
      </c>
      <c r="B74" s="149" t="s">
        <v>276</v>
      </c>
      <c r="C74" s="150" t="s">
        <v>309</v>
      </c>
      <c r="D74" s="151">
        <v>2100000</v>
      </c>
      <c r="E74" s="155"/>
      <c r="F74" s="155">
        <v>2100000</v>
      </c>
      <c r="G74" s="155" t="s">
        <v>308</v>
      </c>
      <c r="H74" s="155"/>
      <c r="I74" s="155"/>
      <c r="J74" s="153">
        <v>2002</v>
      </c>
    </row>
    <row r="75" spans="1:10" ht="28.5">
      <c r="A75" s="83">
        <v>68</v>
      </c>
      <c r="B75" s="149" t="s">
        <v>297</v>
      </c>
      <c r="C75" s="150" t="s">
        <v>363</v>
      </c>
      <c r="D75" s="151">
        <v>500000</v>
      </c>
      <c r="E75" s="155"/>
      <c r="F75" s="155">
        <v>500000</v>
      </c>
      <c r="G75" s="155" t="s">
        <v>339</v>
      </c>
      <c r="H75" s="155"/>
      <c r="I75" s="155"/>
      <c r="J75" s="153">
        <v>2002</v>
      </c>
    </row>
    <row r="76" spans="1:10" ht="28.5">
      <c r="A76" s="83">
        <v>69</v>
      </c>
      <c r="B76" s="149" t="s">
        <v>379</v>
      </c>
      <c r="C76" s="150" t="s">
        <v>213</v>
      </c>
      <c r="D76" s="152">
        <v>30000</v>
      </c>
      <c r="E76" s="152"/>
      <c r="F76" s="152">
        <v>30000</v>
      </c>
      <c r="G76" s="152"/>
      <c r="H76" s="152"/>
      <c r="I76" s="152"/>
      <c r="J76" s="153">
        <v>2002</v>
      </c>
    </row>
    <row r="77" spans="1:10" ht="42.75">
      <c r="A77" s="83">
        <v>70</v>
      </c>
      <c r="B77" s="149" t="s">
        <v>198</v>
      </c>
      <c r="C77" s="154" t="s">
        <v>222</v>
      </c>
      <c r="D77" s="160">
        <v>300000</v>
      </c>
      <c r="E77" s="160"/>
      <c r="F77" s="160">
        <v>300000</v>
      </c>
      <c r="G77" s="160"/>
      <c r="H77" s="160"/>
      <c r="I77" s="160"/>
      <c r="J77" s="153">
        <v>2002</v>
      </c>
    </row>
    <row r="78" spans="1:10" ht="57">
      <c r="A78" s="83">
        <v>71</v>
      </c>
      <c r="B78" s="149" t="s">
        <v>200</v>
      </c>
      <c r="C78" s="154" t="s">
        <v>199</v>
      </c>
      <c r="D78" s="160">
        <v>50000</v>
      </c>
      <c r="E78" s="160"/>
      <c r="F78" s="160">
        <v>50000</v>
      </c>
      <c r="G78" s="160"/>
      <c r="H78" s="160"/>
      <c r="I78" s="160"/>
      <c r="J78" s="153">
        <v>2002</v>
      </c>
    </row>
    <row r="79" spans="1:10" ht="71.25">
      <c r="A79" s="83">
        <v>72</v>
      </c>
      <c r="B79" s="149" t="s">
        <v>201</v>
      </c>
      <c r="C79" s="154" t="s">
        <v>202</v>
      </c>
      <c r="D79" s="160">
        <v>80000</v>
      </c>
      <c r="E79" s="160"/>
      <c r="F79" s="160">
        <v>80000</v>
      </c>
      <c r="G79" s="160"/>
      <c r="H79" s="160"/>
      <c r="I79" s="160">
        <f>D79-E79-F79-G79-H79</f>
        <v>0</v>
      </c>
      <c r="J79" s="153">
        <v>2002</v>
      </c>
    </row>
    <row r="80" spans="1:10" ht="28.5">
      <c r="A80" s="83">
        <v>73</v>
      </c>
      <c r="B80" s="149" t="s">
        <v>209</v>
      </c>
      <c r="C80" s="154" t="s">
        <v>210</v>
      </c>
      <c r="D80" s="160">
        <v>100000</v>
      </c>
      <c r="E80" s="160"/>
      <c r="F80" s="160">
        <v>100000</v>
      </c>
      <c r="G80" s="160"/>
      <c r="H80" s="160"/>
      <c r="I80" s="160">
        <f>D80-E80-F80-G80-H80</f>
        <v>0</v>
      </c>
      <c r="J80" s="153">
        <v>2002</v>
      </c>
    </row>
    <row r="81" spans="1:10" ht="57">
      <c r="A81" s="83">
        <v>74</v>
      </c>
      <c r="B81" s="149" t="s">
        <v>380</v>
      </c>
      <c r="C81" s="154" t="s">
        <v>249</v>
      </c>
      <c r="D81" s="160">
        <v>50000</v>
      </c>
      <c r="E81" s="160"/>
      <c r="F81" s="160">
        <v>50000</v>
      </c>
      <c r="G81" s="160"/>
      <c r="H81" s="160"/>
      <c r="I81" s="160"/>
      <c r="J81" s="153">
        <v>2002</v>
      </c>
    </row>
    <row r="82" spans="1:10" ht="58.5" customHeight="1">
      <c r="A82" s="83">
        <v>75</v>
      </c>
      <c r="B82" s="149" t="s">
        <v>342</v>
      </c>
      <c r="C82" s="154" t="s">
        <v>347</v>
      </c>
      <c r="D82" s="160">
        <v>500000</v>
      </c>
      <c r="E82" s="160"/>
      <c r="F82" s="160">
        <v>500000</v>
      </c>
      <c r="G82" s="245" t="s">
        <v>348</v>
      </c>
      <c r="H82" s="246"/>
      <c r="I82" s="247"/>
      <c r="J82" s="153">
        <v>2002</v>
      </c>
    </row>
    <row r="83" spans="1:10" ht="28.5">
      <c r="A83" s="83">
        <v>76</v>
      </c>
      <c r="B83" s="149" t="s">
        <v>345</v>
      </c>
      <c r="C83" s="154" t="s">
        <v>381</v>
      </c>
      <c r="D83" s="160">
        <v>500000</v>
      </c>
      <c r="E83" s="160"/>
      <c r="F83" s="160">
        <v>500000</v>
      </c>
      <c r="G83" s="160"/>
      <c r="H83" s="160"/>
      <c r="I83" s="160"/>
      <c r="J83" s="153">
        <v>2002</v>
      </c>
    </row>
    <row r="84" spans="1:10" ht="14.25">
      <c r="A84" s="83">
        <v>77</v>
      </c>
      <c r="B84" s="149" t="s">
        <v>349</v>
      </c>
      <c r="C84" s="154"/>
      <c r="D84" s="160">
        <v>2000000</v>
      </c>
      <c r="E84" s="160"/>
      <c r="F84" s="160">
        <v>2000000</v>
      </c>
      <c r="G84" s="245" t="s">
        <v>391</v>
      </c>
      <c r="H84" s="246"/>
      <c r="I84" s="247"/>
      <c r="J84" s="153">
        <v>2002</v>
      </c>
    </row>
    <row r="85" spans="1:10" ht="29.25" customHeight="1">
      <c r="A85" s="83">
        <v>78</v>
      </c>
      <c r="B85" s="149" t="s">
        <v>350</v>
      </c>
      <c r="C85" s="154"/>
      <c r="D85" s="160"/>
      <c r="E85" s="160"/>
      <c r="F85" s="160">
        <v>1883200</v>
      </c>
      <c r="G85" s="160">
        <v>1982400</v>
      </c>
      <c r="H85" s="160">
        <v>2520400</v>
      </c>
      <c r="I85" s="160"/>
      <c r="J85" s="153">
        <v>2002</v>
      </c>
    </row>
    <row r="86" spans="1:10" ht="70.5" customHeight="1">
      <c r="A86" s="83">
        <v>79</v>
      </c>
      <c r="B86" s="149" t="s">
        <v>384</v>
      </c>
      <c r="C86" s="150" t="s">
        <v>385</v>
      </c>
      <c r="D86" s="160">
        <v>60000</v>
      </c>
      <c r="E86" s="160"/>
      <c r="F86" s="160">
        <v>60000</v>
      </c>
      <c r="G86" s="160"/>
      <c r="H86" s="160"/>
      <c r="I86" s="160"/>
      <c r="J86" s="153">
        <v>2002</v>
      </c>
    </row>
    <row r="87" spans="1:10" ht="70.5" customHeight="1">
      <c r="A87" s="83">
        <v>80</v>
      </c>
      <c r="B87" s="149" t="s">
        <v>386</v>
      </c>
      <c r="C87" s="150" t="s">
        <v>387</v>
      </c>
      <c r="D87" s="165" t="s">
        <v>388</v>
      </c>
      <c r="E87" s="160"/>
      <c r="F87" s="165" t="s">
        <v>388</v>
      </c>
      <c r="G87" s="160"/>
      <c r="H87" s="160"/>
      <c r="I87" s="160"/>
      <c r="J87" s="153"/>
    </row>
    <row r="88" spans="1:10" ht="42.75">
      <c r="A88" s="83">
        <v>81</v>
      </c>
      <c r="B88" s="149" t="s">
        <v>382</v>
      </c>
      <c r="C88" s="154" t="s">
        <v>383</v>
      </c>
      <c r="D88" s="160">
        <v>18000</v>
      </c>
      <c r="E88" s="160"/>
      <c r="F88" s="160">
        <v>18000</v>
      </c>
      <c r="G88" s="160"/>
      <c r="H88" s="160"/>
      <c r="I88" s="160"/>
      <c r="J88" s="153">
        <v>2002</v>
      </c>
    </row>
    <row r="89" spans="1:10" ht="12.75">
      <c r="A89" s="144"/>
      <c r="B89" s="145" t="s">
        <v>137</v>
      </c>
      <c r="C89" s="145"/>
      <c r="D89" s="146">
        <f aca="true" t="shared" si="0" ref="D89:I89">SUM(D4:D88)</f>
        <v>49057150</v>
      </c>
      <c r="E89" s="146">
        <f t="shared" si="0"/>
        <v>1839000</v>
      </c>
      <c r="F89" s="146">
        <f t="shared" si="0"/>
        <v>48234850</v>
      </c>
      <c r="G89" s="146">
        <f t="shared" si="0"/>
        <v>2432400</v>
      </c>
      <c r="H89" s="146">
        <f t="shared" si="0"/>
        <v>2520400</v>
      </c>
      <c r="I89" s="145">
        <f t="shared" si="0"/>
        <v>0</v>
      </c>
      <c r="J89" s="145"/>
    </row>
  </sheetData>
  <mergeCells count="15">
    <mergeCell ref="G84:I84"/>
    <mergeCell ref="G82:I82"/>
    <mergeCell ref="G23:I23"/>
    <mergeCell ref="A3:J3"/>
    <mergeCell ref="G62:I62"/>
    <mergeCell ref="G49:H49"/>
    <mergeCell ref="G50:H50"/>
    <mergeCell ref="G51:H51"/>
    <mergeCell ref="E1:E2"/>
    <mergeCell ref="F1:I1"/>
    <mergeCell ref="J1:J2"/>
    <mergeCell ref="A1:A2"/>
    <mergeCell ref="B1:B2"/>
    <mergeCell ref="C1:C2"/>
    <mergeCell ref="D1:D2"/>
  </mergeCells>
  <printOptions/>
  <pageMargins left="0" right="0" top="0.3937007874015748" bottom="0.5905511811023623" header="0.31496062992125984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EUSAN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Szajdzinski Andrzej</dc:creator>
  <cp:keywords/>
  <dc:description/>
  <cp:lastModifiedBy>Urząd Miejski w Kaliszu</cp:lastModifiedBy>
  <cp:lastPrinted>2002-01-09T13:21:51Z</cp:lastPrinted>
  <dcterms:created xsi:type="dcterms:W3CDTF">2000-06-28T20:46:35Z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