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1"/>
  </bookViews>
  <sheets>
    <sheet name="Spółki MK 30.11.2017" sheetId="1" state="hidden" r:id="rId1"/>
    <sheet name="Spółki MK 30.09.2020" sheetId="2" r:id="rId2"/>
  </sheets>
  <definedNames>
    <definedName name="Excel_BuiltIn_Print_Titles" localSheetId="1">#REF!</definedName>
    <definedName name="Excel_BuiltIn_Print_Titles" localSheetId="0">#REF!</definedName>
    <definedName name="Excel_BuiltIn_Print_Titles_1_1">#REF!</definedName>
    <definedName name="_xlnm.Print_Titles" localSheetId="1">'Spółki MK 30.09.2020'!$3:$4</definedName>
    <definedName name="_xlnm.Print_Titles" localSheetId="0">'Spółki MK 30.11.2017'!$2:$3</definedName>
  </definedNames>
  <calcPr fullCalcOnLoad="1"/>
</workbook>
</file>

<file path=xl/sharedStrings.xml><?xml version="1.0" encoding="utf-8"?>
<sst xmlns="http://schemas.openxmlformats.org/spreadsheetml/2006/main" count="180" uniqueCount="112">
  <si>
    <t>Informacja o spółkach z udziałem Miasta Kalisza wg stanu faktycznego na 30.11.2017 r.</t>
  </si>
  <si>
    <t>Data wydruku</t>
  </si>
  <si>
    <t>Lp.</t>
  </si>
  <si>
    <t>Nazwa, adres podmiotu</t>
  </si>
  <si>
    <t>Skład Zarządu</t>
  </si>
  <si>
    <t>Kapit zakł Spólki</t>
  </si>
  <si>
    <r>
      <rPr>
        <sz val="11"/>
        <rFont val="Arial"/>
        <family val="2"/>
      </rPr>
      <t>Udz Miasta</t>
    </r>
    <r>
      <rPr>
        <b/>
        <sz val="11"/>
        <rFont val="Arial"/>
        <family val="2"/>
      </rPr>
      <t xml:space="preserve"> 
tys zł</t>
    </r>
  </si>
  <si>
    <t>Udz Miasta
w %</t>
  </si>
  <si>
    <t>1.</t>
  </si>
  <si>
    <t>Przedsiębiorstwo Wodociągów i Kanalizacji Spółka z o.o.</t>
  </si>
  <si>
    <t>Prezes</t>
  </si>
  <si>
    <t>Andrzej Anczykowski</t>
  </si>
  <si>
    <t xml:space="preserve">ul. Nowy Świat 2a, 62-800 Kalisz </t>
  </si>
  <si>
    <t>www.wodociagi-kalisz.pl</t>
  </si>
  <si>
    <t>2.</t>
  </si>
  <si>
    <t xml:space="preserve">Kaliskie Towarzystwo Budownictwa Społecznego Sp. z o.o., </t>
  </si>
  <si>
    <t xml:space="preserve">Andrzej Górski </t>
  </si>
  <si>
    <t>Al.ks.J.Popiełuszki 3, 62-800 Kalisz</t>
  </si>
  <si>
    <t>www.tbs.kalisz.pl</t>
  </si>
  <si>
    <t>3.</t>
  </si>
  <si>
    <t xml:space="preserve">"AQUAPARK KALISZ" sp. z o.o., </t>
  </si>
  <si>
    <t>Radosław Janczak</t>
  </si>
  <si>
    <t xml:space="preserve">ul. Sportowa 10, 62-800 Kalisz </t>
  </si>
  <si>
    <t>www.park-wodny.kalisz.pl</t>
  </si>
  <si>
    <t>4.</t>
  </si>
  <si>
    <t xml:space="preserve">Kaliskie Linie Autobusowe Sp. z o.o., </t>
  </si>
  <si>
    <t>Prezes - Dyrektor Naczelny</t>
  </si>
  <si>
    <t>Piotr Bewziuk</t>
  </si>
  <si>
    <t xml:space="preserve">ul. Wrocławska 30-38, 62-800 Kalisz </t>
  </si>
  <si>
    <t>www.kla.com.pl</t>
  </si>
  <si>
    <t>5.</t>
  </si>
  <si>
    <t xml:space="preserve">Przedsiębiorstwo Komunikacji Samochodowej sp. z o.o., </t>
  </si>
  <si>
    <t>Tomasz Szymański</t>
  </si>
  <si>
    <t>ul.Wrocławska 30-38, 62-800 Kalisz</t>
  </si>
  <si>
    <t>www.pks.kalisz.pl</t>
  </si>
  <si>
    <t>6.</t>
  </si>
  <si>
    <t xml:space="preserve">Kaliskie Przedsiębiorstwo Transportowe sp. z o.o., </t>
  </si>
  <si>
    <t>p.o. Filip Żelazny</t>
  </si>
  <si>
    <t xml:space="preserve">ul. Wrocławska 30-38, 62-800 Kalisz                      </t>
  </si>
  <si>
    <t>www.kpt-kalisz.pl</t>
  </si>
  <si>
    <t>7.</t>
  </si>
  <si>
    <t xml:space="preserve">Miejski Klub Sportowy Kalisz Sp z o.o., </t>
  </si>
  <si>
    <t>Błażej Wojtyła</t>
  </si>
  <si>
    <t xml:space="preserve">ul. Prymasa Stefana Wyszyńskiego 22-24, 62-800 Kalisz </t>
  </si>
  <si>
    <t>www.mks-kalisz.pl</t>
  </si>
  <si>
    <t>8.</t>
  </si>
  <si>
    <t xml:space="preserve">ENERGA Ciepło Kaliskie Sp z o.o., </t>
  </si>
  <si>
    <t>Marek Bartczak</t>
  </si>
  <si>
    <t>ul. Torowa 115, 62-800 Kalisz</t>
  </si>
  <si>
    <t>Wiceprezes</t>
  </si>
  <si>
    <t>Robert Krawczyński</t>
  </si>
  <si>
    <t>www.cieplokaliskie-kalisz.pl</t>
  </si>
  <si>
    <t>Piekarnia "SPOMIA" Sp. z o.o.,</t>
  </si>
  <si>
    <t>Maria Kowalska</t>
  </si>
  <si>
    <t>9.</t>
  </si>
  <si>
    <t xml:space="preserve"> ul. Wieniawskiego 2a, 62-800 Kalisz</t>
  </si>
  <si>
    <t xml:space="preserve">Członek </t>
  </si>
  <si>
    <t>Grażyna Nawrocka</t>
  </si>
  <si>
    <t>www.piekarnia-kalisz.pl</t>
  </si>
  <si>
    <t>10.</t>
  </si>
  <si>
    <t xml:space="preserve">Przedsiębiorstwo Usług Komunalnych S.A., </t>
  </si>
  <si>
    <t>Marek Nowacki</t>
  </si>
  <si>
    <t>ul. Bażancia 1a, 62-800 Kalisz</t>
  </si>
  <si>
    <t>Andrzej Werbiński</t>
  </si>
  <si>
    <t>www.puk.net.pl</t>
  </si>
  <si>
    <t>11.</t>
  </si>
  <si>
    <t xml:space="preserve">„Giełda Kaliska” Sp. z o.o, </t>
  </si>
  <si>
    <t>Malwina Lis</t>
  </si>
  <si>
    <t>ul. Braci Gillerów 2-16, 62-800 Kalisz</t>
  </si>
  <si>
    <t>Joanna Lis-Dobrowolska</t>
  </si>
  <si>
    <t>www.gieldakaliska.com.pl</t>
  </si>
  <si>
    <t>12.</t>
  </si>
  <si>
    <t xml:space="preserve">Oświetlenie Uliczne i Drogowe sp. z o.o., </t>
  </si>
  <si>
    <t>Maciej Witczak</t>
  </si>
  <si>
    <t>ul. Wrocławska 71a, 62-800 Kalisz</t>
  </si>
  <si>
    <t>www.oswietlenie.kalisz.pl</t>
  </si>
  <si>
    <t>13.</t>
  </si>
  <si>
    <t xml:space="preserve">Wytwórnia Sprzętu Komunikacyjnego „PZL - Kalisz" S.A., </t>
  </si>
  <si>
    <t>Bogdan Karczmarz</t>
  </si>
  <si>
    <t>ul. Częstochowska 140, 62-800 Kalisz</t>
  </si>
  <si>
    <t>Waldemar Walkowski</t>
  </si>
  <si>
    <t>www.wsk.kalisz.pl</t>
  </si>
  <si>
    <t>Stefan Kołodziński</t>
  </si>
  <si>
    <t>Piotr Kuźbik</t>
  </si>
  <si>
    <t>zysk za</t>
  </si>
  <si>
    <t xml:space="preserve">strata w </t>
  </si>
  <si>
    <t>Michał Jackowski</t>
  </si>
  <si>
    <t xml:space="preserve">Prezes </t>
  </si>
  <si>
    <t>Tadeusz Nowacki</t>
  </si>
  <si>
    <t>ul. Wrocławska 30-38, 62-800 Kalisz</t>
  </si>
  <si>
    <t>„Giełda Kaliska” Spółka z ograniczoną odpowiedzialnością</t>
  </si>
  <si>
    <t>Oświetlenie Uliczne i Drogowe sp. z o.o.</t>
  </si>
  <si>
    <t>„Przedsiębiorstwo Usług Komunalnych – Spółka Akcyjna”</t>
  </si>
  <si>
    <t>Piekarnia "SPOMIA" Spółka z ograniczona odpowiedzialnością</t>
  </si>
  <si>
    <t>Katarzyna Machlańska</t>
  </si>
  <si>
    <t xml:space="preserve">Wytwórnia Sprzętu Komunikacyjnego „PZL - KALISZ" Spółka Akcyjna </t>
  </si>
  <si>
    <t>*</t>
  </si>
  <si>
    <t>Informacja o spółkach z udziałem Miasta Kalisza wg stanu faktycznego na 30.09.2020 r.</t>
  </si>
  <si>
    <t>Elżbieta Binder</t>
  </si>
  <si>
    <t>Jacek Konopka</t>
  </si>
  <si>
    <t>Patrik Kowalczyk</t>
  </si>
  <si>
    <t>Marcin Bruske</t>
  </si>
  <si>
    <t>Katarzyna Młynek</t>
  </si>
  <si>
    <t>Kapitał zakładowy Spółki w tys zł</t>
  </si>
  <si>
    <t>Udział Miasta 
w tys zł</t>
  </si>
  <si>
    <t>Udział Miasta
w %</t>
  </si>
  <si>
    <t>Kaliskie Towarzystwo Budownictwa Społecznego Sp. z o.o.</t>
  </si>
  <si>
    <t>"AQUAPARK KALISZ" sp. z o.o.</t>
  </si>
  <si>
    <t>Kaliskie Linie Autobusowe Sp. z o.o.</t>
  </si>
  <si>
    <t>Miejski Klub Sportowy Kalisz sp z o.o.</t>
  </si>
  <si>
    <t xml:space="preserve">Przedsiębiorstwo Komunikacji Samochodowej sp. z o.o. </t>
  </si>
  <si>
    <t>ENERGA Ciepło Kaliskie Spółka z o.o.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</si>
</sst>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#,##0.0"/>
    <numFmt numFmtId="166" formatCode="0.0%"/>
  </numFmts>
  <fonts count="47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vertical="center" wrapText="1"/>
    </xf>
    <xf numFmtId="165" fontId="2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9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justify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justify"/>
    </xf>
    <xf numFmtId="3" fontId="2" fillId="34" borderId="10" xfId="0" applyNumberFormat="1" applyFont="1" applyFill="1" applyBorder="1" applyAlignment="1">
      <alignment/>
    </xf>
    <xf numFmtId="10" fontId="2" fillId="34" borderId="10" xfId="0" applyNumberFormat="1" applyFont="1" applyFill="1" applyBorder="1" applyAlignment="1">
      <alignment/>
    </xf>
    <xf numFmtId="0" fontId="2" fillId="34" borderId="12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/>
    </xf>
    <xf numFmtId="0" fontId="2" fillId="34" borderId="0" xfId="0" applyFont="1" applyFill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/>
    </xf>
    <xf numFmtId="10" fontId="3" fillId="34" borderId="10" xfId="0" applyNumberFormat="1" applyFont="1" applyFill="1" applyBorder="1" applyAlignment="1">
      <alignment/>
    </xf>
    <xf numFmtId="165" fontId="2" fillId="34" borderId="10" xfId="0" applyNumberFormat="1" applyFont="1" applyFill="1" applyBorder="1" applyAlignment="1">
      <alignment/>
    </xf>
    <xf numFmtId="0" fontId="2" fillId="34" borderId="12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left" vertical="center" wrapText="1"/>
    </xf>
    <xf numFmtId="4" fontId="2" fillId="34" borderId="12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4" fillId="34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165" fontId="1" fillId="0" borderId="10" xfId="0" applyNumberFormat="1" applyFont="1" applyFill="1" applyBorder="1" applyAlignment="1">
      <alignment vertical="center"/>
    </xf>
    <xf numFmtId="10" fontId="1" fillId="0" borderId="10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165" fontId="1" fillId="0" borderId="18" xfId="0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/>
    </xf>
    <xf numFmtId="4" fontId="1" fillId="0" borderId="1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9" fontId="1" fillId="0" borderId="10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wrapText="1"/>
    </xf>
    <xf numFmtId="165" fontId="1" fillId="0" borderId="12" xfId="0" applyNumberFormat="1" applyFont="1" applyFill="1" applyBorder="1" applyAlignment="1">
      <alignment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justify" vertical="center"/>
    </xf>
    <xf numFmtId="165" fontId="1" fillId="36" borderId="10" xfId="0" applyNumberFormat="1" applyFont="1" applyFill="1" applyBorder="1" applyAlignment="1">
      <alignment vertical="center"/>
    </xf>
    <xf numFmtId="10" fontId="1" fillId="36" borderId="10" xfId="0" applyNumberFormat="1" applyFont="1" applyFill="1" applyBorder="1" applyAlignment="1">
      <alignment vertical="center"/>
    </xf>
    <xf numFmtId="0" fontId="7" fillId="36" borderId="16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 horizontal="left" vertical="center"/>
    </xf>
    <xf numFmtId="3" fontId="1" fillId="36" borderId="10" xfId="0" applyNumberFormat="1" applyFont="1" applyFill="1" applyBorder="1" applyAlignment="1">
      <alignment vertical="center"/>
    </xf>
    <xf numFmtId="0" fontId="1" fillId="36" borderId="0" xfId="0" applyFont="1" applyFill="1" applyAlignment="1">
      <alignment vertical="center"/>
    </xf>
    <xf numFmtId="0" fontId="7" fillId="36" borderId="12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vertical="center"/>
    </xf>
    <xf numFmtId="10" fontId="7" fillId="36" borderId="10" xfId="0" applyNumberFormat="1" applyFont="1" applyFill="1" applyBorder="1" applyAlignment="1">
      <alignment vertical="center"/>
    </xf>
    <xf numFmtId="0" fontId="1" fillId="36" borderId="12" xfId="0" applyFont="1" applyFill="1" applyBorder="1" applyAlignment="1">
      <alignment horizontal="left" vertical="center" wrapText="1"/>
    </xf>
    <xf numFmtId="4" fontId="1" fillId="36" borderId="12" xfId="0" applyNumberFormat="1" applyFont="1" applyFill="1" applyBorder="1" applyAlignment="1">
      <alignment vertical="center"/>
    </xf>
    <xf numFmtId="4" fontId="1" fillId="36" borderId="10" xfId="0" applyNumberFormat="1" applyFont="1" applyFill="1" applyBorder="1" applyAlignment="1">
      <alignment vertical="center"/>
    </xf>
    <xf numFmtId="0" fontId="12" fillId="36" borderId="12" xfId="0" applyFont="1" applyFill="1" applyBorder="1" applyAlignment="1">
      <alignment horizontal="left" vertical="center" wrapText="1"/>
    </xf>
    <xf numFmtId="0" fontId="12" fillId="36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0" fontId="3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10" fontId="7" fillId="36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AA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odociagi-kalisz.pl/" TargetMode="External" /><Relationship Id="rId2" Type="http://schemas.openxmlformats.org/officeDocument/2006/relationships/hyperlink" Target="http://www.tbs.kalisz.pl/" TargetMode="External" /><Relationship Id="rId3" Type="http://schemas.openxmlformats.org/officeDocument/2006/relationships/hyperlink" Target="http://www.park-wodny.kalisz.pl/" TargetMode="External" /><Relationship Id="rId4" Type="http://schemas.openxmlformats.org/officeDocument/2006/relationships/hyperlink" Target="http://www.kla.com.pl/" TargetMode="External" /><Relationship Id="rId5" Type="http://schemas.openxmlformats.org/officeDocument/2006/relationships/hyperlink" Target="http://www.pks.kalisz.pl/" TargetMode="External" /><Relationship Id="rId6" Type="http://schemas.openxmlformats.org/officeDocument/2006/relationships/hyperlink" Target="http://www.kpt-kalisz.pl/" TargetMode="External" /><Relationship Id="rId7" Type="http://schemas.openxmlformats.org/officeDocument/2006/relationships/hyperlink" Target="http://www.mks-kalisz.pl/" TargetMode="External" /><Relationship Id="rId8" Type="http://schemas.openxmlformats.org/officeDocument/2006/relationships/hyperlink" Target="http://www.cieplokaliskie-kalisz.pl/" TargetMode="External" /><Relationship Id="rId9" Type="http://schemas.openxmlformats.org/officeDocument/2006/relationships/hyperlink" Target="http://www.piekarnia-kalisz.pl/" TargetMode="External" /><Relationship Id="rId10" Type="http://schemas.openxmlformats.org/officeDocument/2006/relationships/hyperlink" Target="http://www.puk.net.pl/" TargetMode="External" /><Relationship Id="rId11" Type="http://schemas.openxmlformats.org/officeDocument/2006/relationships/hyperlink" Target="http://www.gieldakaliska.com.pl/" TargetMode="External" /><Relationship Id="rId12" Type="http://schemas.openxmlformats.org/officeDocument/2006/relationships/hyperlink" Target="http://www.oswietlenie.kalisz.pl/" TargetMode="External" /><Relationship Id="rId13" Type="http://schemas.openxmlformats.org/officeDocument/2006/relationships/hyperlink" Target="http://www.wsk.kalisz.pl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k-wodny.kalisz.pl/" TargetMode="External" /><Relationship Id="rId2" Type="http://schemas.openxmlformats.org/officeDocument/2006/relationships/hyperlink" Target="http://www.kla.com.pl/" TargetMode="External" /><Relationship Id="rId3" Type="http://schemas.openxmlformats.org/officeDocument/2006/relationships/hyperlink" Target="http://www.tbs.kalisz.pl/" TargetMode="External" /><Relationship Id="rId4" Type="http://schemas.openxmlformats.org/officeDocument/2006/relationships/hyperlink" Target="http://www.mks-kalisz.pl/" TargetMode="External" /><Relationship Id="rId5" Type="http://schemas.openxmlformats.org/officeDocument/2006/relationships/hyperlink" Target="http://www.pks.kalisz.pl/" TargetMode="External" /><Relationship Id="rId6" Type="http://schemas.openxmlformats.org/officeDocument/2006/relationships/hyperlink" Target="http://www.wodociagi-kalisz.pl/" TargetMode="External" /><Relationship Id="rId7" Type="http://schemas.openxmlformats.org/officeDocument/2006/relationships/hyperlink" Target="http://www.cieplokaliskie-kalisz.pl/" TargetMode="External" /><Relationship Id="rId8" Type="http://schemas.openxmlformats.org/officeDocument/2006/relationships/hyperlink" Target="http://www.gieldakaliska.com.pl/" TargetMode="External" /><Relationship Id="rId9" Type="http://schemas.openxmlformats.org/officeDocument/2006/relationships/hyperlink" Target="http://www.oswietlenie.kalisz.pl/" TargetMode="External" /><Relationship Id="rId10" Type="http://schemas.openxmlformats.org/officeDocument/2006/relationships/hyperlink" Target="http://www.puk.net.pl/" TargetMode="External" /><Relationship Id="rId11" Type="http://schemas.openxmlformats.org/officeDocument/2006/relationships/hyperlink" Target="http://www.piekarnia-kalisz.pl/" TargetMode="External" /><Relationship Id="rId12" Type="http://schemas.openxmlformats.org/officeDocument/2006/relationships/hyperlink" Target="http://www.wsk.kalisz.pl/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6"/>
  <sheetViews>
    <sheetView zoomScaleSheetLayoutView="70" zoomScalePageLayoutView="0" workbookViewId="0" topLeftCell="A1">
      <selection activeCell="J17" sqref="J17"/>
    </sheetView>
  </sheetViews>
  <sheetFormatPr defaultColWidth="7.25390625" defaultRowHeight="12.75"/>
  <cols>
    <col min="1" max="1" width="5.25390625" style="1" customWidth="1"/>
    <col min="2" max="2" width="38.75390625" style="1" customWidth="1"/>
    <col min="3" max="3" width="12.125" style="1" customWidth="1"/>
    <col min="4" max="4" width="21.25390625" style="1" customWidth="1"/>
    <col min="5" max="5" width="14.25390625" style="1" customWidth="1"/>
    <col min="6" max="6" width="15.125" style="1" customWidth="1"/>
    <col min="7" max="7" width="14.875" style="2" customWidth="1"/>
    <col min="8" max="233" width="7.25390625" style="3" customWidth="1"/>
    <col min="234" max="252" width="7.25390625" style="1" customWidth="1"/>
    <col min="253" max="16384" width="7.25390625" style="4" customWidth="1"/>
  </cols>
  <sheetData>
    <row r="1" spans="1:251" s="7" customFormat="1" ht="33" customHeight="1">
      <c r="A1" s="5"/>
      <c r="B1" s="118" t="s">
        <v>0</v>
      </c>
      <c r="C1" s="118"/>
      <c r="D1" s="118"/>
      <c r="E1" s="118"/>
      <c r="F1" s="5" t="s">
        <v>1</v>
      </c>
      <c r="G1" s="6">
        <f ca="1">TODAY()</f>
        <v>44134</v>
      </c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</row>
    <row r="2" spans="1:251" s="7" customFormat="1" ht="29.25" customHeight="1">
      <c r="A2" s="9" t="s">
        <v>2</v>
      </c>
      <c r="B2" s="10" t="s">
        <v>3</v>
      </c>
      <c r="C2" s="118" t="s">
        <v>4</v>
      </c>
      <c r="D2" s="118"/>
      <c r="E2" s="11" t="s">
        <v>5</v>
      </c>
      <c r="F2" s="11" t="s">
        <v>6</v>
      </c>
      <c r="G2" s="12" t="s">
        <v>7</v>
      </c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</row>
    <row r="3" spans="1:235" s="7" customFormat="1" ht="15" customHeight="1" hidden="1">
      <c r="A3" s="5">
        <v>1</v>
      </c>
      <c r="B3" s="5">
        <v>2</v>
      </c>
      <c r="C3" s="118">
        <v>3</v>
      </c>
      <c r="D3" s="118"/>
      <c r="E3" s="13">
        <v>5</v>
      </c>
      <c r="F3" s="13">
        <v>6</v>
      </c>
      <c r="G3" s="13">
        <v>6</v>
      </c>
      <c r="HZ3" s="8"/>
      <c r="IA3" s="8"/>
    </row>
    <row r="4" spans="1:7" ht="18" customHeight="1">
      <c r="A4" s="119" t="s">
        <v>8</v>
      </c>
      <c r="B4" s="14" t="s">
        <v>9</v>
      </c>
      <c r="C4" s="15" t="s">
        <v>10</v>
      </c>
      <c r="D4" s="16" t="s">
        <v>11</v>
      </c>
      <c r="E4" s="17">
        <f>116948+52</f>
        <v>117000</v>
      </c>
      <c r="F4" s="17">
        <f>E4*1</f>
        <v>117000</v>
      </c>
      <c r="G4" s="18">
        <f>F4/E4</f>
        <v>1</v>
      </c>
    </row>
    <row r="5" spans="1:7" ht="21" customHeight="1">
      <c r="A5" s="119"/>
      <c r="B5" s="19" t="s">
        <v>12</v>
      </c>
      <c r="C5" s="20"/>
      <c r="D5" s="21"/>
      <c r="E5" s="22"/>
      <c r="F5" s="22"/>
      <c r="G5" s="22"/>
    </row>
    <row r="6" spans="1:7" ht="18" customHeight="1">
      <c r="A6" s="119"/>
      <c r="B6" s="23" t="s">
        <v>13</v>
      </c>
      <c r="C6" s="15"/>
      <c r="D6" s="16"/>
      <c r="E6" s="24"/>
      <c r="F6" s="24"/>
      <c r="G6" s="24"/>
    </row>
    <row r="7" spans="1:7" ht="27.75" customHeight="1">
      <c r="A7" s="119" t="s">
        <v>14</v>
      </c>
      <c r="B7" s="25" t="s">
        <v>15</v>
      </c>
      <c r="C7" s="15" t="s">
        <v>10</v>
      </c>
      <c r="D7" s="16" t="s">
        <v>16</v>
      </c>
      <c r="E7" s="17">
        <v>45732</v>
      </c>
      <c r="F7" s="17">
        <f>E7*1</f>
        <v>45732</v>
      </c>
      <c r="G7" s="18">
        <f>F7/E7</f>
        <v>1</v>
      </c>
    </row>
    <row r="8" spans="1:7" ht="18.75" customHeight="1">
      <c r="A8" s="119"/>
      <c r="B8" s="19" t="s">
        <v>17</v>
      </c>
      <c r="C8" s="15"/>
      <c r="D8" s="26"/>
      <c r="E8" s="17"/>
      <c r="F8" s="17"/>
      <c r="G8" s="17"/>
    </row>
    <row r="9" spans="1:7" ht="18" customHeight="1">
      <c r="A9" s="119"/>
      <c r="B9" s="23" t="s">
        <v>18</v>
      </c>
      <c r="C9" s="16"/>
      <c r="D9" s="16"/>
      <c r="E9" s="24"/>
      <c r="F9" s="24"/>
      <c r="G9" s="24"/>
    </row>
    <row r="10" spans="1:7" ht="18" customHeight="1">
      <c r="A10" s="119" t="s">
        <v>19</v>
      </c>
      <c r="B10" s="25" t="s">
        <v>20</v>
      </c>
      <c r="C10" s="15" t="s">
        <v>10</v>
      </c>
      <c r="D10" s="15" t="s">
        <v>21</v>
      </c>
      <c r="E10" s="17">
        <v>41042</v>
      </c>
      <c r="F10" s="17">
        <f>E10*1</f>
        <v>41042</v>
      </c>
      <c r="G10" s="18">
        <f>F10/E10</f>
        <v>1</v>
      </c>
    </row>
    <row r="11" spans="1:7" ht="18" customHeight="1">
      <c r="A11" s="119"/>
      <c r="B11" s="19" t="s">
        <v>22</v>
      </c>
      <c r="C11" s="16"/>
      <c r="D11" s="16"/>
      <c r="E11" s="17"/>
      <c r="F11" s="17"/>
      <c r="G11" s="17"/>
    </row>
    <row r="12" spans="1:7" ht="18" customHeight="1">
      <c r="A12" s="119"/>
      <c r="B12" s="23" t="s">
        <v>23</v>
      </c>
      <c r="C12" s="16"/>
      <c r="D12" s="16"/>
      <c r="E12" s="24"/>
      <c r="F12" s="24"/>
      <c r="G12" s="24"/>
    </row>
    <row r="13" spans="1:7" ht="25.5" customHeight="1">
      <c r="A13" s="119" t="s">
        <v>24</v>
      </c>
      <c r="B13" s="25" t="s">
        <v>25</v>
      </c>
      <c r="C13" s="15" t="s">
        <v>26</v>
      </c>
      <c r="D13" s="15" t="s">
        <v>27</v>
      </c>
      <c r="E13" s="27">
        <v>6245</v>
      </c>
      <c r="F13" s="17">
        <f>E13*1</f>
        <v>6245</v>
      </c>
      <c r="G13" s="28">
        <f>F13/E13</f>
        <v>1</v>
      </c>
    </row>
    <row r="14" spans="1:7" ht="21" customHeight="1">
      <c r="A14" s="119"/>
      <c r="B14" s="19" t="s">
        <v>28</v>
      </c>
      <c r="C14" s="15"/>
      <c r="D14" s="15"/>
      <c r="E14" s="17"/>
      <c r="F14" s="17"/>
      <c r="G14" s="28"/>
    </row>
    <row r="15" spans="1:7" ht="18.75" customHeight="1">
      <c r="A15" s="119"/>
      <c r="B15" s="23" t="s">
        <v>29</v>
      </c>
      <c r="C15" s="16"/>
      <c r="D15" s="15"/>
      <c r="E15" s="24"/>
      <c r="F15" s="24"/>
      <c r="G15" s="28"/>
    </row>
    <row r="16" spans="1:7" ht="28.5" customHeight="1">
      <c r="A16" s="120" t="s">
        <v>30</v>
      </c>
      <c r="B16" s="25" t="s">
        <v>31</v>
      </c>
      <c r="C16" s="15" t="s">
        <v>10</v>
      </c>
      <c r="D16" s="15" t="s">
        <v>32</v>
      </c>
      <c r="E16" s="17">
        <f>4360000/1000</f>
        <v>4360</v>
      </c>
      <c r="F16" s="17">
        <f>E16*1</f>
        <v>4360</v>
      </c>
      <c r="G16" s="28">
        <f>F16/E16</f>
        <v>1</v>
      </c>
    </row>
    <row r="17" spans="1:7" ht="18" customHeight="1">
      <c r="A17" s="120"/>
      <c r="B17" s="19" t="s">
        <v>33</v>
      </c>
      <c r="C17" s="15"/>
      <c r="D17" s="15"/>
      <c r="E17" s="17"/>
      <c r="F17" s="17"/>
      <c r="G17" s="28"/>
    </row>
    <row r="18" spans="1:7" ht="18" customHeight="1">
      <c r="A18" s="120"/>
      <c r="B18" s="23" t="s">
        <v>34</v>
      </c>
      <c r="C18" s="16"/>
      <c r="D18" s="29"/>
      <c r="E18" s="24"/>
      <c r="F18" s="24"/>
      <c r="G18" s="28"/>
    </row>
    <row r="19" spans="1:7" ht="18" customHeight="1">
      <c r="A19" s="119" t="s">
        <v>35</v>
      </c>
      <c r="B19" s="25" t="s">
        <v>36</v>
      </c>
      <c r="C19" s="15" t="s">
        <v>10</v>
      </c>
      <c r="D19" s="15" t="s">
        <v>37</v>
      </c>
      <c r="E19" s="17">
        <v>3526</v>
      </c>
      <c r="F19" s="17">
        <f>E19*1</f>
        <v>3526</v>
      </c>
      <c r="G19" s="28">
        <f>F19/E19</f>
        <v>1</v>
      </c>
    </row>
    <row r="20" spans="1:7" ht="22.5" customHeight="1">
      <c r="A20" s="119"/>
      <c r="B20" s="19" t="s">
        <v>38</v>
      </c>
      <c r="C20" s="15"/>
      <c r="D20" s="15"/>
      <c r="E20" s="17"/>
      <c r="F20" s="17"/>
      <c r="G20" s="28"/>
    </row>
    <row r="21" spans="1:7" ht="18" customHeight="1">
      <c r="A21" s="119"/>
      <c r="B21" s="23" t="s">
        <v>39</v>
      </c>
      <c r="C21" s="16"/>
      <c r="D21" s="15"/>
      <c r="E21" s="24"/>
      <c r="F21" s="24"/>
      <c r="G21" s="28"/>
    </row>
    <row r="22" spans="1:7" ht="18" customHeight="1">
      <c r="A22" s="119" t="s">
        <v>40</v>
      </c>
      <c r="B22" s="25" t="s">
        <v>41</v>
      </c>
      <c r="C22" s="15" t="s">
        <v>10</v>
      </c>
      <c r="D22" s="15" t="s">
        <v>42</v>
      </c>
      <c r="E22" s="30">
        <v>500</v>
      </c>
      <c r="F22" s="17">
        <f>E22*1</f>
        <v>500</v>
      </c>
      <c r="G22" s="28">
        <f>F22/E22</f>
        <v>1</v>
      </c>
    </row>
    <row r="23" spans="1:7" ht="30" customHeight="1">
      <c r="A23" s="119"/>
      <c r="B23" s="19" t="s">
        <v>43</v>
      </c>
      <c r="C23" s="16"/>
      <c r="D23" s="31"/>
      <c r="E23" s="30"/>
      <c r="F23" s="30"/>
      <c r="G23" s="28"/>
    </row>
    <row r="24" spans="1:7" ht="18.75" customHeight="1">
      <c r="A24" s="119"/>
      <c r="B24" s="23" t="s">
        <v>44</v>
      </c>
      <c r="C24" s="16"/>
      <c r="D24" s="31"/>
      <c r="E24" s="24"/>
      <c r="F24" s="24"/>
      <c r="G24" s="28"/>
    </row>
    <row r="25" spans="1:7" ht="18" customHeight="1">
      <c r="A25" s="121" t="s">
        <v>45</v>
      </c>
      <c r="B25" s="33" t="s">
        <v>46</v>
      </c>
      <c r="C25" s="34" t="s">
        <v>10</v>
      </c>
      <c r="D25" s="35" t="s">
        <v>47</v>
      </c>
      <c r="E25" s="36">
        <v>49375</v>
      </c>
      <c r="F25" s="36">
        <v>4326</v>
      </c>
      <c r="G25" s="37">
        <f>F25/E25</f>
        <v>0.08761518987341772</v>
      </c>
    </row>
    <row r="26" spans="1:7" ht="21" customHeight="1">
      <c r="A26" s="121"/>
      <c r="B26" s="38" t="s">
        <v>48</v>
      </c>
      <c r="C26" s="34" t="s">
        <v>49</v>
      </c>
      <c r="D26" s="39" t="s">
        <v>50</v>
      </c>
      <c r="E26" s="36"/>
      <c r="F26" s="40"/>
      <c r="G26" s="37"/>
    </row>
    <row r="27" spans="1:7" ht="18.75" customHeight="1">
      <c r="A27" s="121"/>
      <c r="B27" s="41" t="s">
        <v>51</v>
      </c>
      <c r="C27" s="42"/>
      <c r="D27" s="43"/>
      <c r="E27" s="44"/>
      <c r="F27" s="44"/>
      <c r="G27" s="44"/>
    </row>
    <row r="28" spans="1:7" ht="18.75" customHeight="1">
      <c r="A28" s="32"/>
      <c r="B28" s="33" t="s">
        <v>52</v>
      </c>
      <c r="C28" s="34" t="s">
        <v>10</v>
      </c>
      <c r="D28" s="34" t="s">
        <v>53</v>
      </c>
      <c r="E28" s="45">
        <f>473000/1000</f>
        <v>473</v>
      </c>
      <c r="F28" s="45">
        <f>206500/1000</f>
        <v>206.5</v>
      </c>
      <c r="G28" s="37">
        <f>F28/E28</f>
        <v>0.4365750528541226</v>
      </c>
    </row>
    <row r="29" spans="1:7" ht="18.75" customHeight="1">
      <c r="A29" s="32" t="s">
        <v>54</v>
      </c>
      <c r="B29" s="38" t="s">
        <v>55</v>
      </c>
      <c r="C29" s="34" t="s">
        <v>56</v>
      </c>
      <c r="D29" s="42" t="s">
        <v>57</v>
      </c>
      <c r="E29" s="45"/>
      <c r="F29" s="40"/>
      <c r="G29" s="37"/>
    </row>
    <row r="30" spans="1:7" ht="18.75" customHeight="1">
      <c r="A30" s="32"/>
      <c r="B30" s="41" t="s">
        <v>58</v>
      </c>
      <c r="C30" s="42"/>
      <c r="D30" s="42"/>
      <c r="E30" s="44"/>
      <c r="F30" s="44"/>
      <c r="G30" s="44"/>
    </row>
    <row r="31" spans="1:7" ht="15" customHeight="1">
      <c r="A31" s="121" t="s">
        <v>59</v>
      </c>
      <c r="B31" s="33" t="s">
        <v>60</v>
      </c>
      <c r="C31" s="46" t="s">
        <v>10</v>
      </c>
      <c r="D31" s="47" t="s">
        <v>61</v>
      </c>
      <c r="E31" s="48">
        <f>524620/1000</f>
        <v>524.62</v>
      </c>
      <c r="F31" s="49">
        <f>209000/1000</f>
        <v>209</v>
      </c>
      <c r="G31" s="37">
        <f>F31/E31</f>
        <v>0.39838359193320877</v>
      </c>
    </row>
    <row r="32" spans="1:7" ht="21" customHeight="1">
      <c r="A32" s="121"/>
      <c r="B32" s="38" t="s">
        <v>62</v>
      </c>
      <c r="C32" s="34" t="s">
        <v>49</v>
      </c>
      <c r="D32" s="42" t="s">
        <v>63</v>
      </c>
      <c r="E32" s="49"/>
      <c r="F32" s="40"/>
      <c r="G32" s="37"/>
    </row>
    <row r="33" spans="1:7" ht="18" customHeight="1">
      <c r="A33" s="121"/>
      <c r="B33" s="50" t="s">
        <v>64</v>
      </c>
      <c r="C33" s="34"/>
      <c r="D33" s="42"/>
      <c r="E33" s="44"/>
      <c r="F33" s="44"/>
      <c r="G33" s="44"/>
    </row>
    <row r="34" spans="1:7" ht="18" customHeight="1">
      <c r="A34" s="121" t="s">
        <v>65</v>
      </c>
      <c r="B34" s="33" t="s">
        <v>66</v>
      </c>
      <c r="C34" s="34" t="s">
        <v>10</v>
      </c>
      <c r="D34" s="34" t="s">
        <v>67</v>
      </c>
      <c r="E34" s="45">
        <v>19330</v>
      </c>
      <c r="F34" s="45">
        <f>(2520000-1836000)/1000</f>
        <v>684</v>
      </c>
      <c r="G34" s="37">
        <f>F34/E34</f>
        <v>0.03538541127780652</v>
      </c>
    </row>
    <row r="35" spans="1:7" ht="21.75" customHeight="1">
      <c r="A35" s="121"/>
      <c r="B35" s="38" t="s">
        <v>68</v>
      </c>
      <c r="C35" s="34" t="s">
        <v>49</v>
      </c>
      <c r="D35" s="34" t="s">
        <v>69</v>
      </c>
      <c r="E35" s="45"/>
      <c r="F35" s="40"/>
      <c r="G35" s="37"/>
    </row>
    <row r="36" spans="1:7" ht="18" customHeight="1">
      <c r="A36" s="121"/>
      <c r="B36" s="41" t="s">
        <v>70</v>
      </c>
      <c r="C36" s="34"/>
      <c r="D36" s="34"/>
      <c r="E36" s="44"/>
      <c r="F36" s="44"/>
      <c r="G36" s="44"/>
    </row>
    <row r="37" spans="1:7" ht="18" customHeight="1">
      <c r="A37" s="121" t="s">
        <v>71</v>
      </c>
      <c r="B37" s="33" t="s">
        <v>72</v>
      </c>
      <c r="C37" s="34" t="s">
        <v>10</v>
      </c>
      <c r="D37" s="34" t="s">
        <v>73</v>
      </c>
      <c r="E37" s="45">
        <v>57363</v>
      </c>
      <c r="F37" s="45">
        <v>9255</v>
      </c>
      <c r="G37" s="37">
        <f>F37/E37</f>
        <v>0.16134093405156635</v>
      </c>
    </row>
    <row r="38" spans="1:7" ht="18" customHeight="1">
      <c r="A38" s="121"/>
      <c r="B38" s="38" t="s">
        <v>74</v>
      </c>
      <c r="C38" s="34"/>
      <c r="D38" s="34"/>
      <c r="E38" s="45"/>
      <c r="F38" s="40"/>
      <c r="G38" s="37"/>
    </row>
    <row r="39" spans="1:7" ht="18" customHeight="1">
      <c r="A39" s="121"/>
      <c r="B39" s="41" t="s">
        <v>75</v>
      </c>
      <c r="C39" s="42"/>
      <c r="D39" s="34"/>
      <c r="E39" s="44"/>
      <c r="F39" s="44"/>
      <c r="G39" s="44"/>
    </row>
    <row r="40" spans="1:7" ht="27.75" customHeight="1">
      <c r="A40" s="121" t="s">
        <v>76</v>
      </c>
      <c r="B40" s="33" t="s">
        <v>77</v>
      </c>
      <c r="C40" s="34" t="s">
        <v>10</v>
      </c>
      <c r="D40" s="34" t="s">
        <v>78</v>
      </c>
      <c r="E40" s="45">
        <f>66684400/1000</f>
        <v>66684.4</v>
      </c>
      <c r="F40" s="49">
        <f>621040/1000</f>
        <v>621.04</v>
      </c>
      <c r="G40" s="37">
        <f>F40/E40</f>
        <v>0.009313122709359311</v>
      </c>
    </row>
    <row r="41" spans="1:7" ht="22.5" customHeight="1">
      <c r="A41" s="121"/>
      <c r="B41" s="38" t="s">
        <v>79</v>
      </c>
      <c r="C41" s="34" t="s">
        <v>49</v>
      </c>
      <c r="D41" s="34" t="s">
        <v>80</v>
      </c>
      <c r="E41" s="45"/>
      <c r="F41" s="40"/>
      <c r="G41" s="45"/>
    </row>
    <row r="42" spans="1:7" ht="18" customHeight="1">
      <c r="A42" s="121"/>
      <c r="B42" s="123" t="s">
        <v>81</v>
      </c>
      <c r="C42" s="34" t="s">
        <v>56</v>
      </c>
      <c r="D42" s="34" t="s">
        <v>82</v>
      </c>
      <c r="E42" s="122"/>
      <c r="F42" s="122"/>
      <c r="G42" s="122"/>
    </row>
    <row r="43" spans="1:7" ht="18" customHeight="1">
      <c r="A43" s="121"/>
      <c r="B43" s="123"/>
      <c r="C43" s="34" t="s">
        <v>56</v>
      </c>
      <c r="D43" s="34" t="s">
        <v>83</v>
      </c>
      <c r="E43" s="122"/>
      <c r="F43" s="122"/>
      <c r="G43" s="122"/>
    </row>
    <row r="44" spans="5:7" ht="18.75" customHeight="1" hidden="1">
      <c r="E44" s="51"/>
      <c r="F44" s="51"/>
      <c r="G44" s="52" t="s">
        <v>84</v>
      </c>
    </row>
    <row r="45" spans="5:7" ht="18.75" customHeight="1" hidden="1">
      <c r="E45" s="53"/>
      <c r="F45" s="53"/>
      <c r="G45" s="54" t="s">
        <v>85</v>
      </c>
    </row>
    <row r="46" spans="1:7" ht="23.25" customHeight="1">
      <c r="A46" s="29"/>
      <c r="B46" s="29"/>
      <c r="C46" s="29"/>
      <c r="D46" s="29"/>
      <c r="E46" s="30">
        <f>SUM(E4:E43)</f>
        <v>412155.02</v>
      </c>
      <c r="F46" s="30">
        <f>SUM(F4:F43)</f>
        <v>233706.54</v>
      </c>
      <c r="G46" s="55"/>
    </row>
    <row r="47" ht="75" customHeight="1"/>
    <row r="48" ht="64.5" customHeight="1"/>
  </sheetData>
  <sheetProtection selectLockedCells="1" selectUnlockedCells="1"/>
  <mergeCells count="19">
    <mergeCell ref="G42:G43"/>
    <mergeCell ref="A34:A36"/>
    <mergeCell ref="A37:A39"/>
    <mergeCell ref="A40:A43"/>
    <mergeCell ref="B42:B43"/>
    <mergeCell ref="E42:E43"/>
    <mergeCell ref="F42:F43"/>
    <mergeCell ref="A13:A15"/>
    <mergeCell ref="A16:A18"/>
    <mergeCell ref="A19:A21"/>
    <mergeCell ref="A22:A24"/>
    <mergeCell ref="A25:A27"/>
    <mergeCell ref="A31:A33"/>
    <mergeCell ref="B1:E1"/>
    <mergeCell ref="C2:D2"/>
    <mergeCell ref="C3:D3"/>
    <mergeCell ref="A4:A6"/>
    <mergeCell ref="A7:A9"/>
    <mergeCell ref="A10:A12"/>
  </mergeCells>
  <hyperlinks>
    <hyperlink ref="B6" r:id="rId1" display="www.wodociagi-kalisz.pl"/>
    <hyperlink ref="B9" r:id="rId2" display="www.tbs.kalisz.pl"/>
    <hyperlink ref="B12" r:id="rId3" display="www.park-wodny.kalisz.pl"/>
    <hyperlink ref="B15" r:id="rId4" display="www.kla.com.pl"/>
    <hyperlink ref="B18" r:id="rId5" display="www.pks.kalisz.pl"/>
    <hyperlink ref="B21" r:id="rId6" display="www.kpt-kalisz.pl"/>
    <hyperlink ref="B24" r:id="rId7" display="www.mks-kalisz.pl"/>
    <hyperlink ref="B27" r:id="rId8" display="www.cieplokaliskie-kalisz.pl"/>
    <hyperlink ref="B30" r:id="rId9" display="www.piekarnia-kalisz.pl"/>
    <hyperlink ref="B33" r:id="rId10" display="www.puk.net.pl"/>
    <hyperlink ref="B36" r:id="rId11" display="www.gieldakaliska.com.pl"/>
    <hyperlink ref="B39" r:id="rId12" display="www.oswietlenie.kalisz.pl"/>
    <hyperlink ref="B42" r:id="rId13" display="www.wsk.kalisz.pl"/>
  </hyperlinks>
  <printOptions/>
  <pageMargins left="0.8298611111111112" right="0.5" top="0.9840277777777777" bottom="0.9840277777777777" header="0.5118055555555555" footer="0.5118055555555555"/>
  <pageSetup horizontalDpi="300" verticalDpi="300" orientation="portrait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43"/>
  <sheetViews>
    <sheetView tabSelected="1" zoomScaleSheetLayoutView="70" zoomScalePageLayoutView="0" workbookViewId="0" topLeftCell="A28">
      <selection activeCell="B24" sqref="B24"/>
    </sheetView>
  </sheetViews>
  <sheetFormatPr defaultColWidth="7.25390625" defaultRowHeight="12.75"/>
  <cols>
    <col min="1" max="1" width="5.25390625" style="56" customWidth="1"/>
    <col min="2" max="2" width="37.25390625" style="57" customWidth="1"/>
    <col min="3" max="3" width="16.625" style="57" customWidth="1"/>
    <col min="4" max="4" width="21.125" style="57" customWidth="1"/>
    <col min="5" max="5" width="14.375" style="57" customWidth="1"/>
    <col min="6" max="6" width="15.125" style="57" customWidth="1"/>
    <col min="7" max="7" width="14.875" style="58" customWidth="1"/>
    <col min="8" max="233" width="7.25390625" style="59" customWidth="1"/>
    <col min="234" max="252" width="7.25390625" style="57" customWidth="1"/>
    <col min="253" max="16384" width="7.25390625" style="60" customWidth="1"/>
  </cols>
  <sheetData>
    <row r="1" spans="1:251" s="61" customFormat="1" ht="33" customHeight="1">
      <c r="A1" s="125" t="s">
        <v>97</v>
      </c>
      <c r="B1" s="125"/>
      <c r="C1" s="125"/>
      <c r="D1" s="125"/>
      <c r="E1" s="125"/>
      <c r="F1" s="125"/>
      <c r="G1" s="125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61" customFormat="1" ht="22.5" customHeight="1">
      <c r="A2" s="62"/>
      <c r="B2" s="63"/>
      <c r="C2" s="63"/>
      <c r="D2" s="63"/>
      <c r="E2" s="63"/>
      <c r="F2" s="62"/>
      <c r="G2" s="64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61" customFormat="1" ht="63" customHeight="1">
      <c r="A3" s="65" t="s">
        <v>2</v>
      </c>
      <c r="B3" s="66" t="s">
        <v>3</v>
      </c>
      <c r="C3" s="126" t="s">
        <v>4</v>
      </c>
      <c r="D3" s="126"/>
      <c r="E3" s="66" t="s">
        <v>103</v>
      </c>
      <c r="F3" s="66" t="s">
        <v>104</v>
      </c>
      <c r="G3" s="66" t="s">
        <v>105</v>
      </c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35" s="61" customFormat="1" ht="13.5" customHeight="1">
      <c r="A4" s="67">
        <v>1</v>
      </c>
      <c r="B4" s="67">
        <v>2</v>
      </c>
      <c r="C4" s="127">
        <v>3</v>
      </c>
      <c r="D4" s="127"/>
      <c r="E4" s="68">
        <v>4</v>
      </c>
      <c r="F4" s="68">
        <v>5</v>
      </c>
      <c r="G4" s="68">
        <v>6</v>
      </c>
      <c r="HZ4" s="56"/>
      <c r="IA4" s="56"/>
    </row>
    <row r="5" spans="1:235" s="61" customFormat="1" ht="23.25" customHeight="1">
      <c r="A5" s="70"/>
      <c r="B5" s="71" t="s">
        <v>107</v>
      </c>
      <c r="C5" s="72" t="s">
        <v>10</v>
      </c>
      <c r="D5" s="72" t="s">
        <v>86</v>
      </c>
      <c r="E5" s="73">
        <v>44932</v>
      </c>
      <c r="F5" s="73">
        <f>E5*1</f>
        <v>44932</v>
      </c>
      <c r="G5" s="74">
        <f>F5/E5</f>
        <v>1</v>
      </c>
      <c r="HZ5" s="56"/>
      <c r="IA5" s="56"/>
    </row>
    <row r="6" spans="1:235" s="61" customFormat="1" ht="21" customHeight="1">
      <c r="A6" s="75">
        <v>1</v>
      </c>
      <c r="B6" s="76" t="s">
        <v>22</v>
      </c>
      <c r="C6" s="72"/>
      <c r="D6" s="72"/>
      <c r="E6" s="77"/>
      <c r="F6" s="77"/>
      <c r="G6" s="77"/>
      <c r="HZ6" s="56"/>
      <c r="IA6" s="56"/>
    </row>
    <row r="7" spans="1:235" s="61" customFormat="1" ht="15" customHeight="1">
      <c r="A7" s="78"/>
      <c r="B7" s="79" t="s">
        <v>23</v>
      </c>
      <c r="C7" s="80"/>
      <c r="D7" s="80"/>
      <c r="E7" s="77"/>
      <c r="F7" s="77"/>
      <c r="G7" s="77"/>
      <c r="HZ7" s="56"/>
      <c r="IA7" s="56"/>
    </row>
    <row r="8" spans="1:235" s="61" customFormat="1" ht="23.25" customHeight="1">
      <c r="A8" s="70"/>
      <c r="B8" s="71" t="s">
        <v>108</v>
      </c>
      <c r="C8" s="81" t="s">
        <v>87</v>
      </c>
      <c r="D8" s="81" t="s">
        <v>98</v>
      </c>
      <c r="E8" s="73">
        <v>11757</v>
      </c>
      <c r="F8" s="73">
        <f>E8*1</f>
        <v>11757</v>
      </c>
      <c r="G8" s="74">
        <f>F8/E8</f>
        <v>1</v>
      </c>
      <c r="HZ8" s="56"/>
      <c r="IA8" s="56"/>
    </row>
    <row r="9" spans="1:235" s="61" customFormat="1" ht="18" customHeight="1">
      <c r="A9" s="75">
        <v>2</v>
      </c>
      <c r="B9" s="82" t="s">
        <v>28</v>
      </c>
      <c r="C9" s="69"/>
      <c r="D9" s="69"/>
      <c r="E9" s="83"/>
      <c r="F9" s="73"/>
      <c r="G9" s="74"/>
      <c r="HZ9" s="56"/>
      <c r="IA9" s="56"/>
    </row>
    <row r="10" spans="1:235" s="61" customFormat="1" ht="15" customHeight="1">
      <c r="A10" s="78"/>
      <c r="B10" s="84" t="s">
        <v>29</v>
      </c>
      <c r="C10" s="69"/>
      <c r="D10" s="69"/>
      <c r="E10" s="85"/>
      <c r="F10" s="77"/>
      <c r="G10" s="77"/>
      <c r="HZ10" s="56"/>
      <c r="IA10" s="56"/>
    </row>
    <row r="11" spans="1:235" s="61" customFormat="1" ht="30.75" customHeight="1">
      <c r="A11" s="70"/>
      <c r="B11" s="86" t="s">
        <v>106</v>
      </c>
      <c r="C11" s="72" t="s">
        <v>10</v>
      </c>
      <c r="D11" s="72" t="s">
        <v>16</v>
      </c>
      <c r="E11" s="83">
        <f>45732+1300</f>
        <v>47032</v>
      </c>
      <c r="F11" s="73">
        <f>E11*1</f>
        <v>47032</v>
      </c>
      <c r="G11" s="74">
        <f>F11/E11</f>
        <v>1</v>
      </c>
      <c r="HZ11" s="56"/>
      <c r="IA11" s="56"/>
    </row>
    <row r="12" spans="1:235" s="61" customFormat="1" ht="20.25" customHeight="1">
      <c r="A12" s="75">
        <v>3</v>
      </c>
      <c r="B12" s="76" t="s">
        <v>17</v>
      </c>
      <c r="C12" s="80"/>
      <c r="D12" s="80"/>
      <c r="E12" s="77"/>
      <c r="F12" s="77"/>
      <c r="G12" s="77"/>
      <c r="HZ12" s="56"/>
      <c r="IA12" s="56"/>
    </row>
    <row r="13" spans="1:235" s="61" customFormat="1" ht="15" customHeight="1">
      <c r="A13" s="78"/>
      <c r="B13" s="79" t="s">
        <v>18</v>
      </c>
      <c r="C13" s="80"/>
      <c r="D13" s="80"/>
      <c r="E13" s="77"/>
      <c r="F13" s="77"/>
      <c r="G13" s="77"/>
      <c r="HZ13" s="56"/>
      <c r="IA13" s="56"/>
    </row>
    <row r="14" spans="1:7" ht="23.25" customHeight="1">
      <c r="A14" s="87"/>
      <c r="B14" s="71" t="s">
        <v>109</v>
      </c>
      <c r="C14" s="72" t="s">
        <v>10</v>
      </c>
      <c r="D14" s="72" t="s">
        <v>42</v>
      </c>
      <c r="E14" s="73">
        <v>2900</v>
      </c>
      <c r="F14" s="73">
        <f>E14*1</f>
        <v>2900</v>
      </c>
      <c r="G14" s="74">
        <f>F14/E14</f>
        <v>1</v>
      </c>
    </row>
    <row r="15" spans="1:7" ht="28.5" customHeight="1">
      <c r="A15" s="88">
        <v>4</v>
      </c>
      <c r="B15" s="76" t="s">
        <v>43</v>
      </c>
      <c r="C15" s="72"/>
      <c r="D15" s="89"/>
      <c r="E15" s="90"/>
      <c r="F15" s="90"/>
      <c r="G15" s="74"/>
    </row>
    <row r="16" spans="1:7" ht="18" customHeight="1">
      <c r="A16" s="91"/>
      <c r="B16" s="79" t="s">
        <v>44</v>
      </c>
      <c r="C16" s="72"/>
      <c r="D16" s="89"/>
      <c r="E16" s="92"/>
      <c r="F16" s="92"/>
      <c r="G16" s="74"/>
    </row>
    <row r="17" spans="1:7" ht="28.5" customHeight="1">
      <c r="A17" s="128">
        <v>5</v>
      </c>
      <c r="B17" s="71" t="s">
        <v>110</v>
      </c>
      <c r="C17" s="72" t="s">
        <v>10</v>
      </c>
      <c r="D17" s="72" t="s">
        <v>88</v>
      </c>
      <c r="E17" s="73">
        <f>5860000/1000</f>
        <v>5860</v>
      </c>
      <c r="F17" s="73">
        <f>E17*1</f>
        <v>5860</v>
      </c>
      <c r="G17" s="74">
        <f>F17/E17</f>
        <v>1</v>
      </c>
    </row>
    <row r="18" spans="1:7" ht="18" customHeight="1">
      <c r="A18" s="128"/>
      <c r="B18" s="76" t="s">
        <v>89</v>
      </c>
      <c r="C18" s="72"/>
      <c r="D18" s="72"/>
      <c r="E18" s="73"/>
      <c r="F18" s="73"/>
      <c r="G18" s="74"/>
    </row>
    <row r="19" spans="1:7" ht="18" customHeight="1">
      <c r="A19" s="128"/>
      <c r="B19" s="79" t="s">
        <v>34</v>
      </c>
      <c r="C19" s="72"/>
      <c r="D19" s="69"/>
      <c r="E19" s="92"/>
      <c r="F19" s="92"/>
      <c r="G19" s="74"/>
    </row>
    <row r="20" spans="1:7" ht="30.75" customHeight="1">
      <c r="A20" s="87"/>
      <c r="B20" s="71" t="s">
        <v>9</v>
      </c>
      <c r="C20" s="72" t="s">
        <v>10</v>
      </c>
      <c r="D20" s="72" t="s">
        <v>99</v>
      </c>
      <c r="E20" s="73">
        <v>117720</v>
      </c>
      <c r="F20" s="73">
        <f>E20*1</f>
        <v>117720</v>
      </c>
      <c r="G20" s="74">
        <f>F20/E20</f>
        <v>1</v>
      </c>
    </row>
    <row r="21" spans="1:7" ht="21" customHeight="1">
      <c r="A21" s="88">
        <v>6</v>
      </c>
      <c r="B21" s="76" t="s">
        <v>12</v>
      </c>
      <c r="C21" s="93"/>
      <c r="D21" s="93"/>
      <c r="E21" s="94"/>
      <c r="F21" s="94"/>
      <c r="G21" s="94"/>
    </row>
    <row r="22" spans="1:7" ht="18.75" customHeight="1">
      <c r="A22" s="91"/>
      <c r="B22" s="79" t="s">
        <v>13</v>
      </c>
      <c r="C22" s="72"/>
      <c r="D22" s="72"/>
      <c r="E22" s="92"/>
      <c r="F22" s="92"/>
      <c r="G22" s="74"/>
    </row>
    <row r="23" spans="1:7" ht="18" customHeight="1">
      <c r="A23" s="95"/>
      <c r="B23" s="96" t="s">
        <v>111</v>
      </c>
      <c r="C23" s="97" t="s">
        <v>10</v>
      </c>
      <c r="D23" s="98" t="s">
        <v>47</v>
      </c>
      <c r="E23" s="99">
        <v>49375</v>
      </c>
      <c r="F23" s="99">
        <v>4326</v>
      </c>
      <c r="G23" s="100">
        <f>F23/E23</f>
        <v>0.08761518987341772</v>
      </c>
    </row>
    <row r="24" spans="1:7" ht="21" customHeight="1">
      <c r="A24" s="101">
        <v>7</v>
      </c>
      <c r="B24" s="102" t="s">
        <v>48</v>
      </c>
      <c r="C24" s="97" t="s">
        <v>49</v>
      </c>
      <c r="D24" s="103" t="s">
        <v>50</v>
      </c>
      <c r="E24" s="104"/>
      <c r="F24" s="105"/>
      <c r="G24" s="100"/>
    </row>
    <row r="25" spans="1:7" ht="18.75" customHeight="1">
      <c r="A25" s="106"/>
      <c r="B25" s="107" t="s">
        <v>51</v>
      </c>
      <c r="C25" s="97"/>
      <c r="D25" s="108"/>
      <c r="E25" s="109"/>
      <c r="F25" s="109"/>
      <c r="G25" s="109"/>
    </row>
    <row r="26" spans="1:7" ht="29.25" customHeight="1">
      <c r="A26" s="95"/>
      <c r="B26" s="96" t="s">
        <v>90</v>
      </c>
      <c r="C26" s="97" t="s">
        <v>10</v>
      </c>
      <c r="D26" s="97" t="s">
        <v>67</v>
      </c>
      <c r="E26" s="99">
        <v>19330</v>
      </c>
      <c r="F26" s="99">
        <f>(2520000-1836000)/1000</f>
        <v>684</v>
      </c>
      <c r="G26" s="100">
        <f>F26/E26</f>
        <v>0.03538541127780652</v>
      </c>
    </row>
    <row r="27" spans="1:7" ht="24.75" customHeight="1">
      <c r="A27" s="101">
        <v>8</v>
      </c>
      <c r="B27" s="102" t="s">
        <v>68</v>
      </c>
      <c r="C27" s="97" t="s">
        <v>49</v>
      </c>
      <c r="D27" s="97" t="s">
        <v>69</v>
      </c>
      <c r="E27" s="99"/>
      <c r="F27" s="105"/>
      <c r="G27" s="100"/>
    </row>
    <row r="28" spans="1:7" ht="18.75" customHeight="1">
      <c r="A28" s="106"/>
      <c r="B28" s="107" t="s">
        <v>70</v>
      </c>
      <c r="C28" s="97"/>
      <c r="D28" s="97"/>
      <c r="E28" s="109"/>
      <c r="F28" s="109"/>
      <c r="G28" s="109"/>
    </row>
    <row r="29" spans="1:7" ht="23.25" customHeight="1">
      <c r="A29" s="95"/>
      <c r="B29" s="96" t="s">
        <v>91</v>
      </c>
      <c r="C29" s="97" t="s">
        <v>10</v>
      </c>
      <c r="D29" s="97" t="s">
        <v>73</v>
      </c>
      <c r="E29" s="99">
        <v>88614</v>
      </c>
      <c r="F29" s="99">
        <v>15178</v>
      </c>
      <c r="G29" s="100">
        <f>F29/E29</f>
        <v>0.17128219017311033</v>
      </c>
    </row>
    <row r="30" spans="1:7" ht="18.75" customHeight="1">
      <c r="A30" s="101">
        <v>9</v>
      </c>
      <c r="B30" s="102" t="s">
        <v>74</v>
      </c>
      <c r="C30" s="97"/>
      <c r="D30" s="97"/>
      <c r="E30" s="99"/>
      <c r="F30" s="105"/>
      <c r="G30" s="100"/>
    </row>
    <row r="31" spans="1:7" ht="18.75" customHeight="1">
      <c r="A31" s="106"/>
      <c r="B31" s="107" t="s">
        <v>75</v>
      </c>
      <c r="C31" s="97"/>
      <c r="D31" s="97"/>
      <c r="E31" s="109"/>
      <c r="F31" s="109"/>
      <c r="G31" s="109"/>
    </row>
    <row r="32" spans="1:7" ht="30" customHeight="1">
      <c r="A32" s="95"/>
      <c r="B32" s="96" t="s">
        <v>92</v>
      </c>
      <c r="C32" s="110" t="s">
        <v>10</v>
      </c>
      <c r="D32" s="110" t="s">
        <v>61</v>
      </c>
      <c r="E32" s="111">
        <f>524620/1000</f>
        <v>524.62</v>
      </c>
      <c r="F32" s="99">
        <f>209000/1000</f>
        <v>209</v>
      </c>
      <c r="G32" s="100">
        <f>F32/E32</f>
        <v>0.39838359193320877</v>
      </c>
    </row>
    <row r="33" spans="1:7" ht="21" customHeight="1">
      <c r="A33" s="101">
        <v>10</v>
      </c>
      <c r="B33" s="102" t="s">
        <v>62</v>
      </c>
      <c r="C33" s="97" t="s">
        <v>49</v>
      </c>
      <c r="D33" s="97" t="s">
        <v>63</v>
      </c>
      <c r="E33" s="112"/>
      <c r="F33" s="105"/>
      <c r="G33" s="100"/>
    </row>
    <row r="34" spans="1:7" ht="18.75" customHeight="1">
      <c r="A34" s="106"/>
      <c r="B34" s="113" t="s">
        <v>64</v>
      </c>
      <c r="C34" s="97"/>
      <c r="D34" s="97"/>
      <c r="E34" s="109"/>
      <c r="F34" s="109"/>
      <c r="G34" s="109"/>
    </row>
    <row r="35" spans="1:7" ht="32.25" customHeight="1">
      <c r="A35" s="95"/>
      <c r="B35" s="96" t="s">
        <v>93</v>
      </c>
      <c r="C35" s="97" t="s">
        <v>10</v>
      </c>
      <c r="D35" s="97" t="s">
        <v>94</v>
      </c>
      <c r="E35" s="99">
        <f>473000/1000</f>
        <v>473</v>
      </c>
      <c r="F35" s="99">
        <f>206500/1000</f>
        <v>206.5</v>
      </c>
      <c r="G35" s="100">
        <f>F35/E35</f>
        <v>0.4365750528541226</v>
      </c>
    </row>
    <row r="36" spans="1:7" ht="18.75" customHeight="1">
      <c r="A36" s="101">
        <v>11</v>
      </c>
      <c r="B36" s="102" t="s">
        <v>55</v>
      </c>
      <c r="C36" s="97" t="s">
        <v>56</v>
      </c>
      <c r="D36" s="97" t="s">
        <v>102</v>
      </c>
      <c r="E36" s="99"/>
      <c r="F36" s="105"/>
      <c r="G36" s="100"/>
    </row>
    <row r="37" spans="1:7" ht="18.75" customHeight="1">
      <c r="A37" s="106"/>
      <c r="B37" s="107" t="s">
        <v>58</v>
      </c>
      <c r="C37" s="97"/>
      <c r="D37" s="97"/>
      <c r="E37" s="109"/>
      <c r="F37" s="109"/>
      <c r="G37" s="109"/>
    </row>
    <row r="38" spans="1:7" ht="29.25" customHeight="1">
      <c r="A38" s="95"/>
      <c r="B38" s="96" t="s">
        <v>95</v>
      </c>
      <c r="C38" s="97" t="s">
        <v>10</v>
      </c>
      <c r="D38" s="97" t="s">
        <v>100</v>
      </c>
      <c r="E38" s="99">
        <v>65849.45</v>
      </c>
      <c r="F38" s="112">
        <f>621040/1000</f>
        <v>621.04</v>
      </c>
      <c r="G38" s="100">
        <f>F38/E38</f>
        <v>0.009431210131595633</v>
      </c>
    </row>
    <row r="39" spans="1:7" ht="22.5" customHeight="1">
      <c r="A39" s="101">
        <v>12</v>
      </c>
      <c r="B39" s="102" t="s">
        <v>79</v>
      </c>
      <c r="C39" s="97" t="s">
        <v>56</v>
      </c>
      <c r="D39" s="97" t="s">
        <v>101</v>
      </c>
      <c r="E39" s="99"/>
      <c r="F39" s="105"/>
      <c r="G39" s="99"/>
    </row>
    <row r="40" spans="1:7" ht="18" customHeight="1">
      <c r="A40" s="101"/>
      <c r="B40" s="114" t="s">
        <v>81</v>
      </c>
      <c r="C40" s="97"/>
      <c r="D40" s="97"/>
      <c r="E40" s="129"/>
      <c r="F40" s="129"/>
      <c r="G40" s="129"/>
    </row>
    <row r="41" spans="1:7" ht="18" customHeight="1">
      <c r="A41" s="106"/>
      <c r="B41" s="113"/>
      <c r="C41" s="97"/>
      <c r="D41" s="97"/>
      <c r="E41" s="129"/>
      <c r="F41" s="129"/>
      <c r="G41" s="129"/>
    </row>
    <row r="42" spans="1:7" ht="23.25" customHeight="1">
      <c r="A42" s="115"/>
      <c r="B42" s="69"/>
      <c r="C42" s="69"/>
      <c r="D42" s="69"/>
      <c r="E42" s="117">
        <f>SUM(E5:E41)</f>
        <v>454367.07</v>
      </c>
      <c r="F42" s="117">
        <f>SUM(F5:F41)</f>
        <v>251425.54</v>
      </c>
      <c r="G42" s="116" t="s">
        <v>96</v>
      </c>
    </row>
    <row r="43" spans="2:7" ht="37.5" customHeight="1">
      <c r="B43" s="124"/>
      <c r="C43" s="124"/>
      <c r="D43" s="124"/>
      <c r="E43" s="124"/>
      <c r="F43" s="124"/>
      <c r="G43" s="124"/>
    </row>
    <row r="44" ht="64.5" customHeight="1"/>
  </sheetData>
  <sheetProtection selectLockedCells="1" selectUnlockedCells="1"/>
  <mergeCells count="8">
    <mergeCell ref="B43:G43"/>
    <mergeCell ref="A1:G1"/>
    <mergeCell ref="C3:D3"/>
    <mergeCell ref="C4:D4"/>
    <mergeCell ref="A17:A19"/>
    <mergeCell ref="E40:E41"/>
    <mergeCell ref="F40:F41"/>
    <mergeCell ref="G40:G41"/>
  </mergeCells>
  <hyperlinks>
    <hyperlink ref="B7" r:id="rId1" display="www.park-wodny.kalisz.pl"/>
    <hyperlink ref="B10" r:id="rId2" display="www.kla.com.pl"/>
    <hyperlink ref="B13" r:id="rId3" display="www.tbs.kalisz.pl"/>
    <hyperlink ref="B16" r:id="rId4" display="www.mks-kalisz.pl"/>
    <hyperlink ref="B19" r:id="rId5" display="www.pks.kalisz.pl"/>
    <hyperlink ref="B22" r:id="rId6" display="www.wodociagi-kalisz.pl"/>
    <hyperlink ref="B25" r:id="rId7" display="www.cieplokaliskie-kalisz.pl"/>
    <hyperlink ref="B28" r:id="rId8" display="www.gieldakaliska.com.pl"/>
    <hyperlink ref="B31" r:id="rId9" display="www.oswietlenie.kalisz.pl"/>
    <hyperlink ref="B34" r:id="rId10" display="www.puk.net.pl"/>
    <hyperlink ref="B37" r:id="rId11" display="www.piekarnia-kalisz.pl"/>
    <hyperlink ref="B40" r:id="rId12" display="www.wsk.kalisz.pl"/>
  </hyperlinks>
  <printOptions/>
  <pageMargins left="0.8298611111111112" right="0.5" top="0.9840277777777777" bottom="0.9840277777777777" header="0.5118055555555555" footer="0.5118055555555555"/>
  <pageSetup horizontalDpi="300" verticalDpi="300" orientation="portrait" paperSize="9" scale="7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PSkowron</dc:creator>
  <cp:keywords/>
  <dc:description/>
  <cp:lastModifiedBy>PSkowron</cp:lastModifiedBy>
  <cp:lastPrinted>2020-10-30T08:45:43Z</cp:lastPrinted>
  <dcterms:created xsi:type="dcterms:W3CDTF">2020-10-19T09:08:53Z</dcterms:created>
  <dcterms:modified xsi:type="dcterms:W3CDTF">2020-10-30T08:46:14Z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