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  2018    stawka subwen." sheetId="1" r:id="rId1"/>
    <sheet name=" 2018  stawki tz kosztowa" sheetId="2" r:id="rId2"/>
  </sheets>
  <definedNames/>
  <calcPr fullCalcOnLoad="1"/>
</workbook>
</file>

<file path=xl/sharedStrings.xml><?xml version="1.0" encoding="utf-8"?>
<sst xmlns="http://schemas.openxmlformats.org/spreadsheetml/2006/main" count="73" uniqueCount="70">
  <si>
    <t>Miesięczna stawka dotacji, dla szkół  i placówek oświatowych prowadzonych przez inne niż Miasto Kalisz osoby prawne i fizyczne.</t>
  </si>
  <si>
    <t>L. p.</t>
  </si>
  <si>
    <t>Rozdział klasyfikacji budżetowej</t>
  </si>
  <si>
    <t>Rodzaj dotacji;  Zasady ustalania kwot dotacji</t>
  </si>
  <si>
    <t>Miesięczna stawka dotacji na jednego ucznia lub wychowanka w 2018 roku ( w zł)</t>
  </si>
  <si>
    <t>niepubliczne szkoły podstawowe – uczeń klas I – III
(stawka nie dotyczy niepełnosprawnych, niedostosowanych społecznie i zagrożonych niedostosowaniem)</t>
  </si>
  <si>
    <t>niepubliczne szkoły podstawowe - uczeń klas I – III korzystający z dodatkowej bezpłatnej nauki  języka polskiego
(stawka nie dotyczy niepełnosprawnych, niedostosowanych społecznie i zagrożonych niedostosowaniem)</t>
  </si>
  <si>
    <t>niepubliczne szkoły podstawowe - uczeń klas IV – VIII
(stawka nie dotyczy niepełnosprawnych, niedostosowanych społecznie i zagrożonych niedostosowaniem)</t>
  </si>
  <si>
    <t>niepubliczne szkoły podstawowe - uczeń klas IV – VIII korzystający z dodatkowej bezpłatnej nauki  języka polskiego
(stawka nie dotyczy niepełnosprawnych, niedostosowanych społecznie i zagrożonych niedostosowaniem)</t>
  </si>
  <si>
    <t>niepubliczne szkoły podstawowe specjalne -  uczeń z niepełnosprawnością sprzężoną, z niepełnosprawnością intelektualną w stopniu głębokim</t>
  </si>
  <si>
    <t>niepubliczne szkoły podstawowe specjalne - uczniowie z niepełnosprawnością intelektualną w stopniu lekkim, uczniowie niedostosowani społecznie, uczniowie z zaburzeniami zachowania, uczniowie zagrożeni uzależnieniem, uczniowie zagrożeni niedostosowaniem społecznym oraz uczniowie z chorobami przewlekłymi - wymagający stosowania specjalnej organizacji nauki i metod pracy</t>
  </si>
  <si>
    <t>niepubliczne gimnazja
(stawka nie dotyczy niepełnosprawnych, niedostosowanych społecznie i zagrożonych niedostosowaniem)</t>
  </si>
  <si>
    <t>uczniowie oddziałów dwujęzycznych w gimnazjach niepublicznych</t>
  </si>
  <si>
    <t>niepubliczne gimnazja specjalne - uczniowie z niepełnosprawnością intelektualną w stopniu lekkim, uczniowie niedostosowani społecznie oraz uczniowie zagrożeni niedostosowaniem społecznym - wymagający stosowania specjalnej organizacji nauki i metod pracy</t>
  </si>
  <si>
    <t>niepubliczne technika dla młodzieży, zawody: mechatronik, monter mechatronik i technik mechatronik - kształcące w systemie stacjonarnym
(stawka nie dotyczy niepełnosprawnych, niedostosowanych społecznie i zagrożonych niedostosowaniem)</t>
  </si>
  <si>
    <t>niepubliczne technika dla młodzieży, m.in. zawody: informatyk, elektronik -  kształcące w systemie stacjonarnym
(stawka nie dotyczy niepełnosprawnych, niedostosowanych społecznie i zagrożonych niedostosowaniem)</t>
  </si>
  <si>
    <t>niepubliczne technika dla młodzieży, zawody niewymienione w ust. 17-19 rozporządzenia w sprawie sposobu podziału subwencji oświatowej - kształcące w systemie stacjonarnym
(stawka nie dotyczy niepełnosprawnych, niedostosowanych społecznie i zagrożonych niedostosowaniem)</t>
  </si>
  <si>
    <t>niepubliczne szkoły policealne dla dorosłych, pozostałe zawody - kształcące w systemie zaoczny
(stawka nie dotyczy uczniów klas medycznych)</t>
  </si>
  <si>
    <t>niepubliczne szkoły policealne dla młodzieży, pozostałe zawody - kształcące w systemie stacjonarnym
(stawka nie dotyczy uczniów klas medycznych)</t>
  </si>
  <si>
    <t>Policealne  szkoły medyczne dla dorosłych kształcące w systemie zaocznym</t>
  </si>
  <si>
    <t>Policealne szkoły  medyczne dla dorosłych kształcące w systemie stacjonarnym</t>
  </si>
  <si>
    <t>Policealne szkoły medyczne dla młodzieży kształcące w systemie stacjonarnym</t>
  </si>
  <si>
    <t>niepubliczne szkoły policealne dla dorosłych, zawody technik administracji, technik bezpieczeństwa i higieny pracy -  uczniowie kształcący się w systemie zaocznym
(stawka nie dotyczy uczniów klas medycznych)</t>
  </si>
  <si>
    <t>niepubliczne licea ogólnokształcące dla młodzieży - kształcące w systemie stacjonarnym
(stawka nie dotyczy niepełnosprawnych, niedostosowanych społecznie i zagrożonych niedostosowaniem)</t>
  </si>
  <si>
    <t>niepubliczne licea ogólnokształcące dla dorosłych - kształcące w systemie  zaocznym</t>
  </si>
  <si>
    <t xml:space="preserve">niepubliczne technika dla młodzieży - uczniowie z niepełnosprawnością intelektualną w stopniu lekkim, uczniowie niedostosowani społecznie oraz uczniowie zagrożeni niedostosowaniem społecznym - wymagający stosowania specjalnej organizacji nauki i metod pracy </t>
  </si>
  <si>
    <t>Specjalny Ośrodek Wychowawczy</t>
  </si>
  <si>
    <t>Młodzieżowy Ośrodek Wychowawczy-  wychowankowie  korzystający  z zakwaterowania  w tych ośrodkach – wymagające  specjalnej organizacji nauki</t>
  </si>
  <si>
    <t>Młodzieżowy Ośrodek Wychowawczy - wychowankowie  bez zakwaterowania  w tych ośrodkach – wymagające  specjalnej organizacji nauki</t>
  </si>
  <si>
    <t>dzieci  z niepełnosprawnością ruchową,  niepełnosprawnością  intelektualną w stopniu lekkim i umiarkowanym lub znacznym w przedszkolu</t>
  </si>
  <si>
    <t>dzieci słabowidzące w przedszkolu</t>
  </si>
  <si>
    <t>dzieci  z niepełnosprawnością ruchową,  niepełnosprawnością  intelektualną w stopniu lekkim, umiarkowanym w przedszkolu -  dzieci 6 lat i powyżej  w przedszkolu</t>
  </si>
  <si>
    <t>dzieci  słabosłyszące, niesłyszące w przedszkolu – dzieci  6 lat i powyżej  w przedszkolu</t>
  </si>
  <si>
    <t>dzieci  autyzmem, niepełnosprawnością sprzężoną w przedszkolu - dzieci  6 lat i powyżej  w przedszkolu</t>
  </si>
  <si>
    <t>uczniowie z  autyzmem,  niepełnosprawnością sprzężoną w przedszkolu -  dzieci  6 lat i powyżej  w przedszkolu</t>
  </si>
  <si>
    <t>uczeń z  autyzmem, niepełnosprawnością sprzężoną - dzieci 6 lat i powyżej w oddziałach przedszkolnych w szkołach podstawowych oraz innych formach wychowania przedszkolnego</t>
  </si>
  <si>
    <t xml:space="preserve">uczeń słabowidzący w szkole podstawowej </t>
  </si>
  <si>
    <t xml:space="preserve">uczeń klas  I, II, III  -  niepełnosprawność ruchowa w szkole podstawowej </t>
  </si>
  <si>
    <t xml:space="preserve">uczeń  klas IV – VIII słabosłyszący, niesłyszący w w szkole podstawowej </t>
  </si>
  <si>
    <t xml:space="preserve">uczeń klas - I, II, III  słabosłyszący w szkole podstawowej </t>
  </si>
  <si>
    <t xml:space="preserve">uczeń z autyzmem, niepełnosprawnością  sprzężoną w szkole podstawowej </t>
  </si>
  <si>
    <t>uczeń słabowidzący w gimnazjum</t>
  </si>
  <si>
    <t>uczeń słabosłyszący, niesłyszący w gimnazjum</t>
  </si>
  <si>
    <t>uczeń słabowidzący, z  niepełnosprawność ruchowa w technikum</t>
  </si>
  <si>
    <t>uczeń z zespołem Aspergera w niepublicznym technikum dla młodzieży (waga P16)</t>
  </si>
  <si>
    <t>uczeń z zespołem Aspergera w niepublicznym technikum dla młodzieży  (waga P15)</t>
  </si>
  <si>
    <t>wychowankowie internatów prowadzonych przez szkoły niepubliczne</t>
  </si>
  <si>
    <t>wczesne wspomaganie rozwoju dziecka w publicznych oraz niepublicznych: przedszkolach, oddziałach przedszkolnych w szkołach podstawowych, szkołach podstawowych, innych formach wychowania przedszkolnego</t>
  </si>
  <si>
    <t xml:space="preserve">dotacja jednorazowa dla  uczniów szkół policealnych, którzy uzyskali dyplom potwierdzający kwalifikacje zawodowe </t>
  </si>
  <si>
    <t xml:space="preserve">dotacja jednorazowa dla  uczniów liceów ogólnokształcących dla dorosłych, którzy uzyskali świadectwo dojrzałości </t>
  </si>
  <si>
    <t>Objaśnienia</t>
  </si>
  <si>
    <t>1. Ilekroć w wykazie mowa jest o osobie niepełnosprawnej, niedostosowanej społecznie lub zagrożonej niedostosowaniem społecznym, należy przez to rozumieć  osobę, która posiada odpowiednio orzeczenie o potrzebie kształcenia specjalnego albo o potrzebie zajęć rewalidacyjno - wychowawczych (w przypadku niepełnosprawnych intelektualnie w stopniu głębokim), wydane przez publiczną poradnię psychologiczno - pedagogiczną, o którym mowa w art. 127 ust. 10 ustawy - Prawo oświatowe.</t>
  </si>
  <si>
    <t xml:space="preserve"> </t>
  </si>
  <si>
    <t>2. Pełen wykaz zawodów, w jakich kształcą się uczniowie techników dla młodzieży, ujęty został w ust. 17 – 20 Algorytmu podziału części oświatowej subwencji ogólnej dla jednostek samorządu terytorialnego na rok 2018 stanowiącego załącznik do Rozporządzenia Ministra Edukacji narodowej z dnia 15 grudnia 2017 r. w sprawie sposobu podziału części oświatowej subwencji ogólnej dla jednostek samorządu terytorialnego w roku 2018 (Dz. U. z 2017 r. poz. 2395).</t>
  </si>
  <si>
    <t>3. Dotyczy dzieci posiadających opinię o potrzebie wczesnego wspomagania rozwoju dziecka, o której mowa w art. 127 ust. 5 i 10 ustawy - Prawo oświatowe.</t>
  </si>
  <si>
    <t>4. Ilekroć w wykazie mowa jest o uczniach objętych dodatkową bezpłatną nauką języka polskiego, należy przez to rozumieć uczniów, o których mowa w art. 165 ust. 7 i 9 ustawy - Prawo oświatowe.</t>
  </si>
  <si>
    <t xml:space="preserve">Kalisz, dn. 31.10.2018 r. </t>
  </si>
  <si>
    <t>Informacja o wysokości podstawowej kwoty dotacji oraz statystycznej liczbie uczniów w 2018 roku.</t>
  </si>
  <si>
    <t xml:space="preserve">Podstawowa kwota dotacji została wyliczona zgodnie z art. 12 ustawy z dnia 27 października 2017 r. o finansowaniu zadań oświatowych (Dz. U. z 2017 r. poz. 2203) </t>
  </si>
  <si>
    <t>L p.</t>
  </si>
  <si>
    <t xml:space="preserve">typ  rodzaj </t>
  </si>
  <si>
    <t>Budżet po zmianach</t>
  </si>
  <si>
    <t>Miesięczna kwota dotacji na 1 ucznia</t>
  </si>
  <si>
    <t>Statystyczna liczba uczniów ustalona na podstawie danych SIO ( pomniejszona o dzieci niepełnosprawne)</t>
  </si>
  <si>
    <t xml:space="preserve">Podstawowa kwota dotacji </t>
  </si>
  <si>
    <t>Wskaźnik%</t>
  </si>
  <si>
    <t>Przedszkole publiczne</t>
  </si>
  <si>
    <t>Przedszkole niepubliczne</t>
  </si>
  <si>
    <t>Punkt przedszkolny</t>
  </si>
  <si>
    <t>Oddział przedszkolny w szkole podstawowej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</si>
</sst>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.00"/>
    <numFmt numFmtId="166" formatCode="#,##0.00"/>
    <numFmt numFmtId="167" formatCode="#,##0"/>
    <numFmt numFmtId="168" formatCode="#,##0;[RED]\-#,##0"/>
  </numFmts>
  <fonts count="13">
    <font>
      <sz val="10"/>
      <name val="Arial"/>
      <family val="2"/>
    </font>
    <font>
      <sz val="10"/>
      <name val="Arial CE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47">
    <xf numFmtId="164" fontId="0" fillId="0" borderId="0" xfId="0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/>
    </xf>
    <xf numFmtId="164" fontId="0" fillId="0" borderId="0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vertical="center"/>
    </xf>
    <xf numFmtId="164" fontId="0" fillId="0" borderId="3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6" fillId="0" borderId="4" xfId="0" applyFont="1" applyFill="1" applyBorder="1" applyAlignment="1">
      <alignment horizontal="left"/>
    </xf>
    <xf numFmtId="164" fontId="3" fillId="0" borderId="0" xfId="0" applyFont="1" applyAlignment="1">
      <alignment/>
    </xf>
    <xf numFmtId="164" fontId="7" fillId="0" borderId="0" xfId="0" applyFont="1" applyBorder="1" applyAlignment="1">
      <alignment horizontal="left" vertical="center"/>
    </xf>
    <xf numFmtId="164" fontId="8" fillId="0" borderId="0" xfId="0" applyFont="1" applyFill="1" applyBorder="1" applyAlignment="1">
      <alignment horizontal="left" vertical="center" wrapText="1"/>
    </xf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0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 2005 dotac do niepubl" xfId="20"/>
    <cellStyle name="Normalny_a 2006 plan dot" xfId="21"/>
    <cellStyle name="StyleBodyTableBorder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145" zoomScaleNormal="181" zoomScaleSheetLayoutView="145" workbookViewId="0" topLeftCell="A52">
      <selection activeCell="F62" sqref="F62"/>
    </sheetView>
  </sheetViews>
  <sheetFormatPr defaultColWidth="11.421875" defaultRowHeight="12.75"/>
  <cols>
    <col min="1" max="1" width="2.57421875" style="0" customWidth="1"/>
    <col min="2" max="2" width="4.8515625" style="0" customWidth="1"/>
    <col min="3" max="3" width="12.28125" style="0" customWidth="1"/>
    <col min="4" max="4" width="11.57421875" style="0" customWidth="1"/>
    <col min="5" max="5" width="56.8515625" style="0" customWidth="1"/>
    <col min="6" max="6" width="19.140625" style="0" customWidth="1"/>
    <col min="7" max="7" width="3.8515625" style="0" customWidth="1"/>
    <col min="8" max="9" width="0" style="0" hidden="1" customWidth="1"/>
    <col min="10" max="16384" width="11.57421875" style="0" customWidth="1"/>
  </cols>
  <sheetData>
    <row r="1" spans="1:6" ht="14.25" customHeight="1">
      <c r="A1" s="1"/>
      <c r="B1" s="2" t="s">
        <v>0</v>
      </c>
      <c r="C1" s="2"/>
      <c r="D1" s="2"/>
      <c r="E1" s="2"/>
      <c r="F1" s="2"/>
    </row>
    <row r="2" spans="1:6" ht="14.25" customHeight="1">
      <c r="A2" s="1"/>
      <c r="B2" s="2"/>
      <c r="C2" s="2"/>
      <c r="D2" s="2"/>
      <c r="E2" s="2"/>
      <c r="F2" s="2"/>
    </row>
    <row r="3" spans="1:6" ht="24.75" customHeight="1">
      <c r="A3" s="1"/>
      <c r="B3" s="2"/>
      <c r="C3" s="2"/>
      <c r="D3" s="2"/>
      <c r="E3" s="2"/>
      <c r="F3" s="2"/>
    </row>
    <row r="4" spans="1:6" ht="54.75" customHeight="1">
      <c r="A4" s="1"/>
      <c r="B4" s="3" t="s">
        <v>1</v>
      </c>
      <c r="C4" s="4" t="s">
        <v>2</v>
      </c>
      <c r="D4" s="5" t="s">
        <v>3</v>
      </c>
      <c r="E4" s="5"/>
      <c r="F4" s="4" t="s">
        <v>4</v>
      </c>
    </row>
    <row r="5" spans="2:6" ht="39" customHeight="1">
      <c r="B5" s="6">
        <v>1</v>
      </c>
      <c r="C5" s="7">
        <v>80101</v>
      </c>
      <c r="D5" s="8" t="s">
        <v>5</v>
      </c>
      <c r="E5" s="8"/>
      <c r="F5" s="9">
        <v>470.21</v>
      </c>
    </row>
    <row r="6" spans="2:6" ht="51" customHeight="1">
      <c r="B6" s="6">
        <v>2</v>
      </c>
      <c r="C6" s="7"/>
      <c r="D6" s="8" t="s">
        <v>6</v>
      </c>
      <c r="E6" s="8"/>
      <c r="F6" s="9">
        <v>1132.47</v>
      </c>
    </row>
    <row r="7" spans="2:6" ht="39" customHeight="1">
      <c r="B7" s="6">
        <v>3</v>
      </c>
      <c r="C7" s="7"/>
      <c r="D7" s="8" t="s">
        <v>7</v>
      </c>
      <c r="E7" s="8"/>
      <c r="F7" s="9">
        <v>441.51</v>
      </c>
    </row>
    <row r="8" spans="2:6" ht="52.5" customHeight="1">
      <c r="B8" s="6">
        <v>4</v>
      </c>
      <c r="C8" s="7"/>
      <c r="D8" s="8" t="s">
        <v>8</v>
      </c>
      <c r="E8" s="8"/>
      <c r="F8" s="9">
        <v>1103.77</v>
      </c>
    </row>
    <row r="9" spans="2:6" ht="33" customHeight="1">
      <c r="B9" s="6">
        <v>5</v>
      </c>
      <c r="C9" s="7">
        <v>80102</v>
      </c>
      <c r="D9" s="8" t="s">
        <v>9</v>
      </c>
      <c r="E9" s="8"/>
      <c r="F9" s="9">
        <v>4710.86</v>
      </c>
    </row>
    <row r="10" spans="2:6" ht="62.25" customHeight="1">
      <c r="B10" s="6">
        <v>6</v>
      </c>
      <c r="C10" s="7"/>
      <c r="D10" s="8" t="s">
        <v>10</v>
      </c>
      <c r="E10" s="8"/>
      <c r="F10" s="9">
        <v>1076.77</v>
      </c>
    </row>
    <row r="11" spans="2:6" ht="36" customHeight="1">
      <c r="B11" s="6">
        <v>7</v>
      </c>
      <c r="C11" s="7">
        <v>80110</v>
      </c>
      <c r="D11" s="8" t="s">
        <v>11</v>
      </c>
      <c r="E11" s="8"/>
      <c r="F11" s="9">
        <v>459.17</v>
      </c>
    </row>
    <row r="12" spans="2:6" ht="26.25" customHeight="1">
      <c r="B12" s="6">
        <v>8</v>
      </c>
      <c r="C12" s="7"/>
      <c r="D12" s="8" t="s">
        <v>12</v>
      </c>
      <c r="E12" s="8"/>
      <c r="F12" s="9">
        <v>534.23</v>
      </c>
    </row>
    <row r="13" spans="2:6" ht="53.25" customHeight="1">
      <c r="B13" s="6">
        <v>9</v>
      </c>
      <c r="C13" s="6">
        <v>80111</v>
      </c>
      <c r="D13" s="8" t="s">
        <v>13</v>
      </c>
      <c r="E13" s="8"/>
      <c r="F13" s="9">
        <v>1094.71</v>
      </c>
    </row>
    <row r="14" spans="2:6" ht="48.75" customHeight="1">
      <c r="B14" s="6">
        <v>10</v>
      </c>
      <c r="C14" s="7">
        <v>80115</v>
      </c>
      <c r="D14" s="8" t="s">
        <v>14</v>
      </c>
      <c r="E14" s="8"/>
      <c r="F14" s="9">
        <v>664.9</v>
      </c>
    </row>
    <row r="15" spans="2:6" ht="49.5" customHeight="1">
      <c r="B15" s="6">
        <v>11</v>
      </c>
      <c r="C15" s="7"/>
      <c r="D15" s="10" t="s">
        <v>15</v>
      </c>
      <c r="E15" s="10"/>
      <c r="F15" s="9">
        <v>615.55</v>
      </c>
    </row>
    <row r="16" spans="2:6" ht="60.75" customHeight="1">
      <c r="B16" s="6">
        <v>12</v>
      </c>
      <c r="C16" s="7"/>
      <c r="D16" s="8" t="s">
        <v>16</v>
      </c>
      <c r="E16" s="8"/>
      <c r="F16" s="9">
        <v>588.63</v>
      </c>
    </row>
    <row r="17" spans="2:6" ht="37.5" customHeight="1">
      <c r="B17" s="6">
        <v>13</v>
      </c>
      <c r="C17" s="7">
        <v>80116</v>
      </c>
      <c r="D17" s="11" t="s">
        <v>17</v>
      </c>
      <c r="E17" s="11"/>
      <c r="F17" s="9">
        <v>166.9</v>
      </c>
    </row>
    <row r="18" spans="2:6" ht="42.75" customHeight="1">
      <c r="B18" s="6">
        <v>14</v>
      </c>
      <c r="C18" s="7"/>
      <c r="D18" s="11" t="s">
        <v>18</v>
      </c>
      <c r="E18" s="11"/>
      <c r="F18" s="9">
        <v>341.87</v>
      </c>
    </row>
    <row r="19" spans="2:6" ht="28.5" customHeight="1">
      <c r="B19" s="6">
        <v>15</v>
      </c>
      <c r="C19" s="7"/>
      <c r="D19" s="12" t="s">
        <v>19</v>
      </c>
      <c r="E19" s="12"/>
      <c r="F19" s="9">
        <v>445.06</v>
      </c>
    </row>
    <row r="20" spans="2:6" ht="28.5" customHeight="1">
      <c r="B20" s="6">
        <v>16</v>
      </c>
      <c r="C20" s="7"/>
      <c r="D20" s="12" t="s">
        <v>20</v>
      </c>
      <c r="E20" s="12"/>
      <c r="F20" s="9">
        <v>530.31</v>
      </c>
    </row>
    <row r="21" spans="2:6" ht="28.5" customHeight="1">
      <c r="B21" s="6">
        <v>17</v>
      </c>
      <c r="C21" s="7"/>
      <c r="D21" s="12" t="s">
        <v>21</v>
      </c>
      <c r="E21" s="12"/>
      <c r="F21" s="9">
        <v>620.04</v>
      </c>
    </row>
    <row r="22" spans="2:6" ht="51" customHeight="1">
      <c r="B22" s="6">
        <v>18</v>
      </c>
      <c r="C22" s="7"/>
      <c r="D22" s="13" t="s">
        <v>22</v>
      </c>
      <c r="E22" s="13"/>
      <c r="F22" s="9">
        <v>108.57</v>
      </c>
    </row>
    <row r="23" spans="2:6" ht="51.75" customHeight="1">
      <c r="B23" s="6">
        <v>19</v>
      </c>
      <c r="C23" s="7">
        <v>80120</v>
      </c>
      <c r="D23" s="8" t="s">
        <v>23</v>
      </c>
      <c r="E23" s="8"/>
      <c r="F23" s="9">
        <v>502.49</v>
      </c>
    </row>
    <row r="24" spans="2:6" ht="27.75" customHeight="1">
      <c r="B24" s="6">
        <v>20</v>
      </c>
      <c r="C24" s="7"/>
      <c r="D24" s="11" t="s">
        <v>24</v>
      </c>
      <c r="E24" s="11"/>
      <c r="F24" s="9">
        <v>81.65</v>
      </c>
    </row>
    <row r="25" spans="2:6" ht="58.5" customHeight="1">
      <c r="B25" s="6">
        <v>21</v>
      </c>
      <c r="C25" s="6">
        <v>80134</v>
      </c>
      <c r="D25" s="10" t="s">
        <v>25</v>
      </c>
      <c r="E25" s="10"/>
      <c r="F25" s="9">
        <v>1206.88</v>
      </c>
    </row>
    <row r="26" spans="2:6" ht="26.25" customHeight="1">
      <c r="B26" s="6">
        <v>22</v>
      </c>
      <c r="C26" s="6">
        <v>85402</v>
      </c>
      <c r="D26" s="12" t="s">
        <v>26</v>
      </c>
      <c r="E26" s="12"/>
      <c r="F26" s="9">
        <v>2916.24</v>
      </c>
    </row>
    <row r="27" spans="2:6" ht="35.25" customHeight="1">
      <c r="B27" s="6">
        <v>23</v>
      </c>
      <c r="C27" s="7">
        <v>85420</v>
      </c>
      <c r="D27" s="14" t="s">
        <v>27</v>
      </c>
      <c r="E27" s="14"/>
      <c r="F27" s="9">
        <v>4486.53</v>
      </c>
    </row>
    <row r="28" spans="2:6" ht="30.75" customHeight="1">
      <c r="B28" s="6">
        <v>24</v>
      </c>
      <c r="C28" s="7"/>
      <c r="D28" s="14" t="s">
        <v>28</v>
      </c>
      <c r="E28" s="14"/>
      <c r="F28" s="9">
        <v>2243.26</v>
      </c>
    </row>
    <row r="29" spans="2:6" ht="30.75" customHeight="1">
      <c r="B29" s="6">
        <v>25</v>
      </c>
      <c r="C29" s="7">
        <v>80149</v>
      </c>
      <c r="D29" s="14" t="s">
        <v>29</v>
      </c>
      <c r="E29" s="14"/>
      <c r="F29" s="9">
        <v>1280.38</v>
      </c>
    </row>
    <row r="30" spans="2:6" ht="24.75" customHeight="1">
      <c r="B30" s="6">
        <v>26</v>
      </c>
      <c r="C30" s="7"/>
      <c r="D30" s="14" t="s">
        <v>30</v>
      </c>
      <c r="E30" s="14"/>
      <c r="F30" s="9">
        <v>1589.43</v>
      </c>
    </row>
    <row r="31" spans="2:6" ht="35.25" customHeight="1">
      <c r="B31" s="6">
        <v>27</v>
      </c>
      <c r="C31" s="7"/>
      <c r="D31" s="14" t="s">
        <v>31</v>
      </c>
      <c r="E31" s="14"/>
      <c r="F31" s="9">
        <f>1280.38+331.13</f>
        <v>1611.5100000000002</v>
      </c>
    </row>
    <row r="32" spans="2:6" ht="32.25" customHeight="1">
      <c r="B32" s="6">
        <v>28</v>
      </c>
      <c r="C32" s="7"/>
      <c r="D32" s="14" t="s">
        <v>32</v>
      </c>
      <c r="E32" s="14"/>
      <c r="F32" s="9">
        <f>1589.43+331.14</f>
        <v>1920.5700000000002</v>
      </c>
    </row>
    <row r="33" spans="2:6" ht="27" customHeight="1">
      <c r="B33" s="6">
        <v>29</v>
      </c>
      <c r="C33" s="7"/>
      <c r="D33" s="14" t="s">
        <v>33</v>
      </c>
      <c r="E33" s="14"/>
      <c r="F33" s="9">
        <v>4194.34</v>
      </c>
    </row>
    <row r="34" spans="2:6" ht="30" customHeight="1">
      <c r="B34" s="6">
        <v>30</v>
      </c>
      <c r="C34" s="7"/>
      <c r="D34" s="14" t="s">
        <v>34</v>
      </c>
      <c r="E34" s="14"/>
      <c r="F34" s="9">
        <f>4194.34+331.13</f>
        <v>4525.47</v>
      </c>
    </row>
    <row r="35" spans="2:6" ht="40.5" customHeight="1">
      <c r="B35" s="6">
        <v>31</v>
      </c>
      <c r="C35" s="7"/>
      <c r="D35" s="14" t="s">
        <v>35</v>
      </c>
      <c r="E35" s="14"/>
      <c r="F35" s="15">
        <f>4194.34+291.39</f>
        <v>4485.7300000000005</v>
      </c>
    </row>
    <row r="36" spans="2:6" ht="24.75" customHeight="1">
      <c r="B36" s="6">
        <v>32</v>
      </c>
      <c r="C36" s="7">
        <v>80150</v>
      </c>
      <c r="D36" s="14" t="s">
        <v>36</v>
      </c>
      <c r="E36" s="14"/>
      <c r="F36" s="9">
        <f>1280.38+441.51</f>
        <v>1721.89</v>
      </c>
    </row>
    <row r="37" spans="2:6" ht="23.25" customHeight="1">
      <c r="B37" s="6">
        <v>33</v>
      </c>
      <c r="C37" s="7"/>
      <c r="D37" s="12" t="s">
        <v>37</v>
      </c>
      <c r="E37" s="12"/>
      <c r="F37" s="9">
        <f>441.51+1280.38+28.69</f>
        <v>1750.5800000000002</v>
      </c>
    </row>
    <row r="38" spans="2:6" ht="27" customHeight="1">
      <c r="B38" s="6">
        <v>34</v>
      </c>
      <c r="C38" s="7"/>
      <c r="D38" s="12" t="s">
        <v>38</v>
      </c>
      <c r="E38" s="12"/>
      <c r="F38" s="9">
        <f>1589.43+441.51</f>
        <v>2030.94</v>
      </c>
    </row>
    <row r="39" spans="2:6" ht="27" customHeight="1">
      <c r="B39" s="6">
        <v>35</v>
      </c>
      <c r="C39" s="7"/>
      <c r="D39" s="12" t="s">
        <v>39</v>
      </c>
      <c r="E39" s="12"/>
      <c r="F39" s="9">
        <v>2059.64</v>
      </c>
    </row>
    <row r="40" spans="2:6" ht="24" customHeight="1">
      <c r="B40" s="6">
        <v>36</v>
      </c>
      <c r="C40" s="7"/>
      <c r="D40" s="14" t="s">
        <v>40</v>
      </c>
      <c r="E40" s="14"/>
      <c r="F40" s="9">
        <f>4194.34+28.7+441.51</f>
        <v>4664.55</v>
      </c>
    </row>
    <row r="41" spans="2:6" ht="25.5" customHeight="1">
      <c r="B41" s="6">
        <v>37</v>
      </c>
      <c r="C41" s="7">
        <v>80152</v>
      </c>
      <c r="D41" s="16" t="s">
        <v>41</v>
      </c>
      <c r="E41" s="16"/>
      <c r="F41" s="9">
        <f>1739.55</f>
        <v>1739.55</v>
      </c>
    </row>
    <row r="42" spans="2:6" ht="25.5" customHeight="1">
      <c r="B42" s="6">
        <v>38</v>
      </c>
      <c r="C42" s="7"/>
      <c r="D42" s="12" t="s">
        <v>42</v>
      </c>
      <c r="E42" s="12"/>
      <c r="F42" s="9">
        <f>2048.6</f>
        <v>2048.6</v>
      </c>
    </row>
    <row r="43" spans="2:6" ht="25.5" customHeight="1">
      <c r="B43" s="6">
        <v>39</v>
      </c>
      <c r="C43" s="7"/>
      <c r="D43" s="16" t="s">
        <v>43</v>
      </c>
      <c r="E43" s="16"/>
      <c r="F43" s="9">
        <v>1916.65</v>
      </c>
    </row>
    <row r="44" spans="2:6" ht="25.5" customHeight="1">
      <c r="B44" s="6">
        <v>40</v>
      </c>
      <c r="C44" s="7"/>
      <c r="D44" s="14" t="s">
        <v>44</v>
      </c>
      <c r="E44" s="14"/>
      <c r="F44" s="9">
        <v>4850.84</v>
      </c>
    </row>
    <row r="45" spans="2:6" ht="27" customHeight="1">
      <c r="B45" s="6">
        <v>41</v>
      </c>
      <c r="C45" s="7"/>
      <c r="D45" s="14" t="s">
        <v>45</v>
      </c>
      <c r="E45" s="14"/>
      <c r="F45" s="9">
        <v>4877.75</v>
      </c>
    </row>
    <row r="46" spans="2:6" ht="22.5" customHeight="1">
      <c r="B46" s="6">
        <v>42</v>
      </c>
      <c r="C46" s="7">
        <v>85410</v>
      </c>
      <c r="D46" s="12" t="s">
        <v>46</v>
      </c>
      <c r="E46" s="12"/>
      <c r="F46" s="9">
        <v>672.98</v>
      </c>
    </row>
    <row r="47" spans="2:6" ht="37.5" customHeight="1">
      <c r="B47" s="6">
        <v>43</v>
      </c>
      <c r="C47" s="6">
        <v>85404</v>
      </c>
      <c r="D47" s="8" t="s">
        <v>47</v>
      </c>
      <c r="E47" s="8"/>
      <c r="F47" s="9">
        <v>370.87</v>
      </c>
    </row>
    <row r="48" spans="2:6" ht="29.25" customHeight="1">
      <c r="B48" s="6">
        <v>44</v>
      </c>
      <c r="C48" s="7">
        <v>80116</v>
      </c>
      <c r="D48" s="17" t="s">
        <v>48</v>
      </c>
      <c r="E48" s="17"/>
      <c r="F48" s="9">
        <v>888.33</v>
      </c>
    </row>
    <row r="49" spans="2:6" ht="23.25" customHeight="1">
      <c r="B49" s="6">
        <v>45</v>
      </c>
      <c r="C49" s="7">
        <v>80120</v>
      </c>
      <c r="D49" s="17" t="s">
        <v>49</v>
      </c>
      <c r="E49" s="17"/>
      <c r="F49" s="9">
        <v>888.33</v>
      </c>
    </row>
    <row r="50" spans="2:4" ht="20.25" customHeight="1">
      <c r="B50" s="18"/>
      <c r="C50" s="19"/>
      <c r="D50" s="20"/>
    </row>
    <row r="51" spans="2:5" ht="20.25" customHeight="1">
      <c r="B51" s="21" t="s">
        <v>50</v>
      </c>
      <c r="C51" s="21"/>
      <c r="D51" s="21"/>
      <c r="E51" s="21"/>
    </row>
    <row r="52" spans="2:9" ht="57" customHeight="1">
      <c r="B52" s="22" t="s">
        <v>51</v>
      </c>
      <c r="C52" s="22"/>
      <c r="D52" s="22"/>
      <c r="E52" s="22"/>
      <c r="F52" s="23"/>
      <c r="I52" t="s">
        <v>52</v>
      </c>
    </row>
    <row r="53" spans="2:5" ht="55.5" customHeight="1">
      <c r="B53" s="22" t="s">
        <v>53</v>
      </c>
      <c r="C53" s="22"/>
      <c r="D53" s="22"/>
      <c r="E53" s="22"/>
    </row>
    <row r="54" spans="2:5" ht="25.5" customHeight="1">
      <c r="B54" s="22" t="s">
        <v>54</v>
      </c>
      <c r="C54" s="22"/>
      <c r="D54" s="22"/>
      <c r="E54" s="22"/>
    </row>
    <row r="55" spans="2:5" ht="36" customHeight="1">
      <c r="B55" s="22" t="s">
        <v>55</v>
      </c>
      <c r="C55" s="22"/>
      <c r="D55" s="22"/>
      <c r="E55" s="22"/>
    </row>
    <row r="56" ht="14.25">
      <c r="B56" s="20" t="s">
        <v>56</v>
      </c>
    </row>
    <row r="57" spans="2:3" ht="14.25" hidden="1">
      <c r="B57" s="24"/>
      <c r="C57" s="24"/>
    </row>
    <row r="58" ht="14.25" hidden="1">
      <c r="E58" t="s">
        <v>52</v>
      </c>
    </row>
  </sheetData>
  <sheetProtection selectLockedCells="1" selectUnlockedCells="1"/>
  <mergeCells count="62">
    <mergeCell ref="B1:F3"/>
    <mergeCell ref="D4:E4"/>
    <mergeCell ref="C5:C8"/>
    <mergeCell ref="D5:E5"/>
    <mergeCell ref="D6:E6"/>
    <mergeCell ref="D7:E7"/>
    <mergeCell ref="D8:E8"/>
    <mergeCell ref="C9:C10"/>
    <mergeCell ref="D9:E9"/>
    <mergeCell ref="D10:E10"/>
    <mergeCell ref="C11:C12"/>
    <mergeCell ref="D11:E11"/>
    <mergeCell ref="D12:E12"/>
    <mergeCell ref="D13:E13"/>
    <mergeCell ref="C14:C16"/>
    <mergeCell ref="D14:E14"/>
    <mergeCell ref="D15:E15"/>
    <mergeCell ref="D16:E16"/>
    <mergeCell ref="C17:C22"/>
    <mergeCell ref="D17:E17"/>
    <mergeCell ref="D18:E18"/>
    <mergeCell ref="D19:E19"/>
    <mergeCell ref="D20:E20"/>
    <mergeCell ref="D21:E21"/>
    <mergeCell ref="D22:E22"/>
    <mergeCell ref="C23:C24"/>
    <mergeCell ref="D23:E23"/>
    <mergeCell ref="D24:E24"/>
    <mergeCell ref="D25:E25"/>
    <mergeCell ref="D26:E26"/>
    <mergeCell ref="C27:C28"/>
    <mergeCell ref="D27:E27"/>
    <mergeCell ref="D28:E28"/>
    <mergeCell ref="C29:C35"/>
    <mergeCell ref="D29:E29"/>
    <mergeCell ref="D30:E30"/>
    <mergeCell ref="D31:E31"/>
    <mergeCell ref="D32:E32"/>
    <mergeCell ref="D33:E33"/>
    <mergeCell ref="D34:E34"/>
    <mergeCell ref="D35:E35"/>
    <mergeCell ref="C36:C40"/>
    <mergeCell ref="D36:E36"/>
    <mergeCell ref="D37:E37"/>
    <mergeCell ref="D38:E38"/>
    <mergeCell ref="D39:E39"/>
    <mergeCell ref="D40:E40"/>
    <mergeCell ref="C41:C45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B51:E51"/>
    <mergeCell ref="B52:E52"/>
    <mergeCell ref="B53:E53"/>
    <mergeCell ref="B54:E54"/>
    <mergeCell ref="B55:E55"/>
  </mergeCells>
  <printOptions/>
  <pageMargins left="0.4375" right="0.25555555555555554" top="0.5847222222222223" bottom="0.7875" header="0.5118055555555555" footer="0.5118055555555555"/>
  <pageSetup horizontalDpi="300" verticalDpi="300" orientation="portrait" paperSize="9" scale="86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45" zoomScaleNormal="181" zoomScaleSheetLayoutView="145" workbookViewId="0" topLeftCell="A1">
      <selection activeCell="F10" sqref="F10"/>
    </sheetView>
  </sheetViews>
  <sheetFormatPr defaultColWidth="11.421875" defaultRowHeight="12.75"/>
  <cols>
    <col min="1" max="1" width="1.421875" style="0" customWidth="1"/>
    <col min="2" max="2" width="6.00390625" style="0" customWidth="1"/>
    <col min="3" max="3" width="11.57421875" style="0" customWidth="1"/>
    <col min="4" max="4" width="31.00390625" style="0" customWidth="1"/>
    <col min="5" max="5" width="13.8515625" style="0" customWidth="1"/>
    <col min="6" max="6" width="15.00390625" style="0" customWidth="1"/>
    <col min="7" max="7" width="0" style="0" hidden="1" customWidth="1"/>
    <col min="8" max="8" width="15.140625" style="0" customWidth="1"/>
    <col min="9" max="10" width="13.00390625" style="0" customWidth="1"/>
    <col min="11" max="11" width="6.421875" style="0" customWidth="1"/>
    <col min="12" max="16384" width="11.57421875" style="0" customWidth="1"/>
  </cols>
  <sheetData>
    <row r="1" spans="1:10" ht="12.75" customHeight="1">
      <c r="A1" s="25"/>
      <c r="B1" s="1"/>
      <c r="C1" s="26"/>
      <c r="D1" s="26"/>
      <c r="E1" s="26"/>
      <c r="F1" s="26"/>
      <c r="G1" s="26"/>
      <c r="H1" s="26"/>
      <c r="I1" s="26"/>
      <c r="J1" s="26"/>
    </row>
    <row r="2" spans="1:10" ht="39" customHeight="1">
      <c r="A2" s="25"/>
      <c r="B2" s="1"/>
      <c r="C2" s="27" t="s">
        <v>57</v>
      </c>
      <c r="D2" s="27"/>
      <c r="E2" s="27"/>
      <c r="F2" s="27"/>
      <c r="G2" s="27"/>
      <c r="H2" s="27"/>
      <c r="I2" s="27"/>
      <c r="J2" s="27"/>
    </row>
    <row r="3" spans="1:5" s="29" customFormat="1" ht="16.5">
      <c r="A3" s="26"/>
      <c r="B3" s="28"/>
      <c r="C3" s="26"/>
      <c r="D3" s="28"/>
      <c r="E3" s="28"/>
    </row>
    <row r="4" spans="1:11" ht="31.5" customHeight="1">
      <c r="A4" s="25"/>
      <c r="C4" s="30" t="s">
        <v>58</v>
      </c>
      <c r="D4" s="30"/>
      <c r="E4" s="30"/>
      <c r="F4" s="30"/>
      <c r="G4" s="30"/>
      <c r="H4" s="30"/>
      <c r="I4" s="30"/>
      <c r="J4" s="30"/>
      <c r="K4" s="31"/>
    </row>
    <row r="5" spans="2:10" ht="57.75" customHeight="1">
      <c r="B5" s="32" t="s">
        <v>59</v>
      </c>
      <c r="C5" s="33" t="s">
        <v>60</v>
      </c>
      <c r="D5" s="33"/>
      <c r="E5" s="34" t="s">
        <v>61</v>
      </c>
      <c r="F5" s="34" t="s">
        <v>62</v>
      </c>
      <c r="G5" s="35"/>
      <c r="H5" s="36" t="s">
        <v>63</v>
      </c>
      <c r="I5" s="34" t="s">
        <v>64</v>
      </c>
      <c r="J5" s="34" t="s">
        <v>65</v>
      </c>
    </row>
    <row r="6" spans="2:10" ht="32.25" customHeight="1">
      <c r="B6" s="37">
        <v>1</v>
      </c>
      <c r="C6" s="38" t="s">
        <v>66</v>
      </c>
      <c r="D6" s="38"/>
      <c r="E6" s="39">
        <v>11366048.52</v>
      </c>
      <c r="F6" s="40">
        <f>785.82</f>
        <v>785.82</v>
      </c>
      <c r="G6" s="29"/>
      <c r="H6" s="41">
        <v>1205.33</v>
      </c>
      <c r="I6" s="42">
        <f>785.82*12</f>
        <v>9429.84</v>
      </c>
      <c r="J6" s="43">
        <v>100</v>
      </c>
    </row>
    <row r="7" spans="2:10" ht="28.5" customHeight="1">
      <c r="B7" s="37">
        <v>2</v>
      </c>
      <c r="C7" s="38" t="s">
        <v>67</v>
      </c>
      <c r="D7" s="38"/>
      <c r="E7" s="39"/>
      <c r="F7" s="40">
        <f>785.82*0.75</f>
        <v>589.365</v>
      </c>
      <c r="G7" s="29"/>
      <c r="H7" s="41"/>
      <c r="I7" s="42"/>
      <c r="J7" s="43">
        <v>75</v>
      </c>
    </row>
    <row r="8" spans="2:10" ht="26.25" customHeight="1">
      <c r="B8" s="37">
        <v>3</v>
      </c>
      <c r="C8" s="38" t="s">
        <v>68</v>
      </c>
      <c r="D8" s="38"/>
      <c r="E8" s="39"/>
      <c r="F8" s="40">
        <f>785.82*0.4</f>
        <v>314.32800000000003</v>
      </c>
      <c r="G8" s="44"/>
      <c r="H8" s="41"/>
      <c r="I8" s="42"/>
      <c r="J8" s="45">
        <v>40</v>
      </c>
    </row>
    <row r="9" spans="2:10" ht="27.75" customHeight="1">
      <c r="B9" s="37">
        <v>4</v>
      </c>
      <c r="C9" s="38" t="s">
        <v>69</v>
      </c>
      <c r="D9" s="38"/>
      <c r="E9" s="46">
        <v>953130</v>
      </c>
      <c r="F9" s="40">
        <f>323.76*0.75</f>
        <v>242.82</v>
      </c>
      <c r="G9" s="44"/>
      <c r="H9" s="37">
        <v>245.33</v>
      </c>
      <c r="I9" s="40">
        <f>323.76*12</f>
        <v>3885.12</v>
      </c>
      <c r="J9" s="45">
        <v>75</v>
      </c>
    </row>
    <row r="10" spans="2:10" ht="20.25" customHeight="1">
      <c r="B10" s="20" t="s">
        <v>56</v>
      </c>
      <c r="C10" s="20"/>
      <c r="J10" t="s">
        <v>52</v>
      </c>
    </row>
    <row r="12" ht="14.25" customHeight="1"/>
    <row r="13" ht="13.5" customHeight="1"/>
    <row r="14" ht="15.75" customHeight="1"/>
  </sheetData>
  <sheetProtection selectLockedCells="1" selectUnlockedCells="1"/>
  <mergeCells count="10">
    <mergeCell ref="C2:J2"/>
    <mergeCell ref="C4:J4"/>
    <mergeCell ref="C5:D5"/>
    <mergeCell ref="C6:D6"/>
    <mergeCell ref="E6:E8"/>
    <mergeCell ref="H6:H8"/>
    <mergeCell ref="I6:I8"/>
    <mergeCell ref="C7:D7"/>
    <mergeCell ref="C8:D8"/>
    <mergeCell ref="C9:D9"/>
  </mergeCells>
  <printOptions/>
  <pageMargins left="1.1506944444444445" right="0.07777777777777778" top="0.36319444444444443" bottom="0.7875" header="0.5118055555555555" footer="0.5118055555555555"/>
  <pageSetup horizontalDpi="300" verticalDpi="3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2018-10-29T12:19:42Z</cp:lastPrinted>
  <dcterms:modified xsi:type="dcterms:W3CDTF">2018-10-31T07:06:46Z</dcterms:modified>
  <cp:category/>
  <cp:version/>
  <cp:contentType/>
  <cp:contentStatus/>
  <cp:revision>480</cp:revision>
</cp:coreProperties>
</file>