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" sheetId="1" r:id="rId1"/>
  </sheets>
  <definedNames>
    <definedName name="_xlnm.Print_Area" localSheetId="0">'1'!$A$1:$Q$100</definedName>
    <definedName name="_xlnm.Print_Titles" localSheetId="0">'1'!$5:$11</definedName>
  </definedNames>
  <calcPr fullCalcOnLoad="1"/>
</workbook>
</file>

<file path=xl/sharedStrings.xml><?xml version="1.0" encoding="utf-8"?>
<sst xmlns="http://schemas.openxmlformats.org/spreadsheetml/2006/main" count="156" uniqueCount="91">
  <si>
    <t xml:space="preserve">WYDATKI NA PROGRAMY I PROJEKTY </t>
  </si>
  <si>
    <t>Lp.</t>
  </si>
  <si>
    <t>Projekt</t>
  </si>
  <si>
    <t>Kategoria interwencji funduszy strukturalnych</t>
  </si>
  <si>
    <t>Klasyfikacja (dział, rozdział)</t>
  </si>
  <si>
    <t>w tym:</t>
  </si>
  <si>
    <t>Planowane wydatki</t>
  </si>
  <si>
    <t>Środki z budżetu krajowego</t>
  </si>
  <si>
    <t>środki z budżetu UE, EFTA i inne  środki ze źródeł zagr. niepodlegające zwrotowi</t>
  </si>
  <si>
    <t>Wydatki Razem  (9+13)</t>
  </si>
  <si>
    <t>z tego:</t>
  </si>
  <si>
    <t>Wydatki razem (10+11+12)</t>
  </si>
  <si>
    <t>z tego źródła finansowania:</t>
  </si>
  <si>
    <t>Wydatki razem (14+15+16+17)</t>
  </si>
  <si>
    <t>pożyczki i kredyty</t>
  </si>
  <si>
    <t>obligacje</t>
  </si>
  <si>
    <t>pożyczki na prefinansowanie z budżetu państwa</t>
  </si>
  <si>
    <t>pozostałe</t>
  </si>
  <si>
    <t>Wydatki bieżące razem</t>
  </si>
  <si>
    <t>x</t>
  </si>
  <si>
    <t>1.1</t>
  </si>
  <si>
    <t>Europejski Fundusz Społeczny</t>
  </si>
  <si>
    <t>dz. 853              rozdz. 85395</t>
  </si>
  <si>
    <t>Wydatki w okresie realizacji projektu (całkowita wartość Projektu) (6+7)</t>
  </si>
  <si>
    <t xml:space="preserve">pozostałe </t>
  </si>
  <si>
    <t>OGÓŁEM (1 + 2)</t>
  </si>
  <si>
    <t>1.2</t>
  </si>
  <si>
    <t>1.3</t>
  </si>
  <si>
    <t>Wydatki majątkowe razem</t>
  </si>
  <si>
    <t xml:space="preserve">Program: </t>
  </si>
  <si>
    <t>Program Operacyjny Kapitał Ludzki</t>
  </si>
  <si>
    <t xml:space="preserve">Priorytet: </t>
  </si>
  <si>
    <t>Rynek pracy otwarty dla wszystkich</t>
  </si>
  <si>
    <t xml:space="preserve">Działanie:  </t>
  </si>
  <si>
    <t>Poprawa dostępu do zatrudnienia oraz wspieranie aktywności zawodowej w regionie</t>
  </si>
  <si>
    <t>Promocja integracji społecznej</t>
  </si>
  <si>
    <t xml:space="preserve">Działanie: </t>
  </si>
  <si>
    <t>Rozwój i upowszechnianie aktywnej integracji</t>
  </si>
  <si>
    <r>
      <t xml:space="preserve">Nazwa projektu: </t>
    </r>
    <r>
      <rPr>
        <b/>
        <sz val="10"/>
        <rFont val="Arial CE"/>
        <family val="0"/>
      </rPr>
      <t>Być albo nie być na rynku pracy</t>
    </r>
  </si>
  <si>
    <t>2010r.</t>
  </si>
  <si>
    <t>2.1</t>
  </si>
  <si>
    <t>Wielkopolski Regionalny Program Operacyjny na lata 2007-2013</t>
  </si>
  <si>
    <t>Infrastruktura komunikacyjna</t>
  </si>
  <si>
    <t>Poprawa dostępności do regionalnego i ponadregionalnego układu drogowego (drogi wojewódzkie w miastach na prawach powiatu, powiatowe i gminne)</t>
  </si>
  <si>
    <r>
      <t xml:space="preserve">Nazwa projektu: </t>
    </r>
    <r>
      <rPr>
        <b/>
        <sz val="8"/>
        <rFont val="Arial CE"/>
        <family val="2"/>
      </rPr>
      <t>Budowa Trasy Bursztynowej w Kaliszu - Etap II (odcinek od ulicy Dworcowej do ulicy Częstochowskiej)</t>
    </r>
  </si>
  <si>
    <t>z tego                       do  2009</t>
  </si>
  <si>
    <t>dz. 600              rozdz. 60015</t>
  </si>
  <si>
    <t>Turystyka i środowisko kulturowe</t>
  </si>
  <si>
    <t xml:space="preserve">Turystyka </t>
  </si>
  <si>
    <t>2.2</t>
  </si>
  <si>
    <r>
      <t xml:space="preserve">Nazwa projektu: </t>
    </r>
    <r>
      <rPr>
        <b/>
        <sz val="8"/>
        <rFont val="Arial CE"/>
        <family val="2"/>
      </rPr>
      <t>Rozwój aktywnej turystyki wodnej z wykorzystaniem rzeki Prosny w Kaliszu</t>
    </r>
  </si>
  <si>
    <t>Europejski Fundusz Rozwoju Regionalnego</t>
  </si>
  <si>
    <t>dz. 630              rozdz. 63095</t>
  </si>
  <si>
    <t>po 2011</t>
  </si>
  <si>
    <t>Rozwój miejskiego transportu zbiorowego</t>
  </si>
  <si>
    <r>
      <t xml:space="preserve">Nazwa projektu: </t>
    </r>
    <r>
      <rPr>
        <b/>
        <sz val="8"/>
        <rFont val="Arial CE"/>
        <family val="2"/>
      </rPr>
      <t>Rozwój i poprawa jakości transportu publicznego w Kaliszu</t>
    </r>
  </si>
  <si>
    <t>dz. 600              rozdz. 60004</t>
  </si>
  <si>
    <t>2.3</t>
  </si>
  <si>
    <t>2.4</t>
  </si>
  <si>
    <t>Środowisko przyrodnicze</t>
  </si>
  <si>
    <t>Poprawa bezpieczeństwa środowiskowego i ekologicznego</t>
  </si>
  <si>
    <t>dz.754              rozdz. 75411</t>
  </si>
  <si>
    <t>2.5</t>
  </si>
  <si>
    <t>Infrastruktura dla kapitału ludzkiego</t>
  </si>
  <si>
    <t>Wzmocnienie pozostałej infrastruktury społecznej</t>
  </si>
  <si>
    <r>
      <t xml:space="preserve">Nazwa projektu: </t>
    </r>
    <r>
      <rPr>
        <b/>
        <sz val="8"/>
        <rFont val="Arial CE"/>
        <family val="2"/>
      </rPr>
      <t>Budowa Domu Dziecka w Kaliszu</t>
    </r>
  </si>
  <si>
    <t>dz.852              rozdz. 85201</t>
  </si>
  <si>
    <t>2.6</t>
  </si>
  <si>
    <t>Konkurencyjność przedsiębiorstw</t>
  </si>
  <si>
    <t>Przygotowanie terenów inwestycyjnych</t>
  </si>
  <si>
    <r>
      <t xml:space="preserve">Nazwa projektu: </t>
    </r>
    <r>
      <rPr>
        <b/>
        <sz val="8"/>
        <rFont val="Arial CE"/>
        <family val="2"/>
      </rPr>
      <t>Przygotowanie terenów inwestycyjnych na osiedlu Dobrzec - od Alei Wojska Polskiego do granic Kalisza</t>
    </r>
  </si>
  <si>
    <t>dz. 900              rozdz. 90095</t>
  </si>
  <si>
    <t>Uczenie się przez całe życie</t>
  </si>
  <si>
    <t>Partnerski Projekt Szkół Comenius</t>
  </si>
  <si>
    <t>-</t>
  </si>
  <si>
    <t>dz. 801            rozdz. 80120</t>
  </si>
  <si>
    <t xml:space="preserve"> ZE ŚRODKÓW BUDŻETU UE, EFTA I INNYCH ŚRODKÓW ZE ŹRÓDEŁ ZAGRANICZNYCH NIEPODLEGAJĄCYCH ZWROTOWI</t>
  </si>
  <si>
    <t>2.7</t>
  </si>
  <si>
    <r>
      <t xml:space="preserve">Nazwa projektu: </t>
    </r>
    <r>
      <rPr>
        <b/>
        <sz val="8"/>
        <rFont val="Arial CE"/>
        <family val="2"/>
      </rPr>
      <t>Budowa Trasy Bursztynowej w Kaliszu - Etap II (odcinek od ulicy Górnośląskiej do ulicy Dworcowej)</t>
    </r>
  </si>
  <si>
    <r>
      <t xml:space="preserve">Nazwa projektu: </t>
    </r>
    <r>
      <rPr>
        <b/>
        <sz val="10"/>
        <rFont val="Arial CE"/>
        <family val="2"/>
      </rPr>
      <t>Migracja: budowanie mostów pomiędzy potrzebami a życzeniami</t>
    </r>
  </si>
  <si>
    <t>Fundusz Spójności</t>
  </si>
  <si>
    <t>Środowisko, oczyszczanie ścieków</t>
  </si>
  <si>
    <t>oczyszczanie ścieków</t>
  </si>
  <si>
    <t>nazwa projektu: PRZEBUDOWA  SYSTEMU ODPROWADZANIA ŚCIEKÓW W KALISZU</t>
  </si>
  <si>
    <t>dz. 900              rozdz. 90001</t>
  </si>
  <si>
    <t>z tego                       do 2009</t>
  </si>
  <si>
    <t>2.8</t>
  </si>
  <si>
    <t>Załącznik Nr 9
do uchwały Nr XLIII/604/2009
Rady Miejskiej Kalisza
z dnia 29 grudnia 2009 r.
w sprawie uchwalenia budżetu Kalisza - 
Miasta na prawach powiatu na 2010 rok</t>
  </si>
  <si>
    <r>
      <t xml:space="preserve">Nazwa projektu: </t>
    </r>
    <r>
      <rPr>
        <b/>
        <sz val="10"/>
        <rFont val="Arial CE"/>
        <family val="0"/>
      </rPr>
      <t>Profesjonalini</t>
    </r>
  </si>
  <si>
    <t>* w planie dochodów i wydatków 2010 r. ujęto kwotę 83.000 zł (zgodnie z decyzją Wojewody Wielkopolskiego). Pozostałe środki wprowadzone zostaną do budżetu Kalisza stosownie do otrzymywanych decyzji.</t>
  </si>
  <si>
    <r>
      <t xml:space="preserve">Nazwa projektu: </t>
    </r>
    <r>
      <rPr>
        <b/>
        <sz val="8"/>
        <rFont val="Arial CE"/>
        <family val="2"/>
      </rPr>
      <t>Zakup sprzętu dla Specjalistycznej Grupy Ratownictwa Chemiczno-Ekologicznego w Kaliszu zabezpieczaqjącego środowisko naturalne Wielkopolski*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</si>
</sst>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11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Arial"/>
      <family val="2"/>
    </font>
    <font>
      <sz val="12"/>
      <color indexed="14"/>
      <name val="Arial CE"/>
      <family val="2"/>
    </font>
    <font>
      <sz val="10"/>
      <color indexed="14"/>
      <name val="Arial CE"/>
      <family val="2"/>
    </font>
    <font>
      <b/>
      <sz val="12"/>
      <color indexed="14"/>
      <name val="Arial CE"/>
      <family val="0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4" fontId="6" fillId="0" borderId="0" xfId="0" applyNumberFormat="1" applyFont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4" fontId="7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4" fontId="6" fillId="0" borderId="9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vertical="center" wrapText="1"/>
    </xf>
    <xf numFmtId="0" fontId="7" fillId="0" borderId="7" xfId="0" applyFont="1" applyBorder="1" applyAlignment="1">
      <alignment horizontal="right" vertical="center"/>
    </xf>
    <xf numFmtId="4" fontId="6" fillId="0" borderId="4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right" vertical="center" wrapText="1"/>
    </xf>
    <xf numFmtId="0" fontId="0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0" fontId="7" fillId="0" borderId="6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4" fontId="0" fillId="0" borderId="12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vertical="center" wrapText="1"/>
    </xf>
    <xf numFmtId="4" fontId="0" fillId="0" borderId="3" xfId="0" applyNumberFormat="1" applyFont="1" applyBorder="1" applyAlignment="1">
      <alignment vertical="center" wrapText="1"/>
    </xf>
    <xf numFmtId="4" fontId="0" fillId="0" borderId="0" xfId="0" applyNumberFormat="1" applyFont="1" applyAlignment="1">
      <alignment vertical="center"/>
    </xf>
    <xf numFmtId="4" fontId="0" fillId="0" borderId="4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3" fontId="0" fillId="0" borderId="15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3" fontId="0" fillId="0" borderId="7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4" fontId="0" fillId="0" borderId="6" xfId="0" applyNumberFormat="1" applyFont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4" fontId="0" fillId="0" borderId="6" xfId="0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" fontId="0" fillId="0" borderId="7" xfId="0" applyNumberFormat="1" applyFont="1" applyBorder="1" applyAlignment="1">
      <alignment horizontal="right" vertical="center"/>
    </xf>
    <xf numFmtId="4" fontId="0" fillId="0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5" fillId="0" borderId="0" xfId="0" applyFont="1" applyAlignment="1">
      <alignment horizontal="right" vertical="top" wrapText="1"/>
    </xf>
    <xf numFmtId="0" fontId="0" fillId="0" borderId="2" xfId="0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 vertical="center"/>
    </xf>
    <xf numFmtId="3" fontId="0" fillId="0" borderId="7" xfId="0" applyNumberFormat="1" applyFont="1" applyBorder="1" applyAlignment="1">
      <alignment horizontal="right" vertical="center"/>
    </xf>
    <xf numFmtId="3" fontId="0" fillId="0" borderId="6" xfId="0" applyNumberFormat="1" applyFont="1" applyFill="1" applyBorder="1" applyAlignment="1">
      <alignment horizontal="right" vertical="center"/>
    </xf>
    <xf numFmtId="3" fontId="0" fillId="0" borderId="7" xfId="0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9"/>
  <sheetViews>
    <sheetView tabSelected="1" view="pageBreakPreview" zoomScaleSheetLayoutView="100" workbookViewId="0" topLeftCell="A37">
      <selection activeCell="A43" sqref="A43"/>
    </sheetView>
  </sheetViews>
  <sheetFormatPr defaultColWidth="9.00390625" defaultRowHeight="12.75"/>
  <cols>
    <col min="1" max="1" width="5.125" style="0" customWidth="1"/>
    <col min="2" max="2" width="34.00390625" style="0" customWidth="1"/>
    <col min="3" max="3" width="18.25390625" style="0" customWidth="1"/>
    <col min="4" max="4" width="12.75390625" style="0" customWidth="1"/>
    <col min="5" max="5" width="14.625" style="0" customWidth="1"/>
    <col min="6" max="6" width="16.00390625" style="0" customWidth="1"/>
    <col min="7" max="7" width="15.375" style="0" customWidth="1"/>
    <col min="8" max="8" width="15.75390625" style="0" customWidth="1"/>
    <col min="9" max="9" width="16.00390625" style="0" customWidth="1"/>
    <col min="10" max="10" width="10.75390625" style="0" customWidth="1"/>
    <col min="11" max="11" width="10.625" style="0" customWidth="1"/>
    <col min="12" max="12" width="13.875" style="0" customWidth="1"/>
    <col min="13" max="13" width="16.75390625" style="0" customWidth="1"/>
    <col min="14" max="14" width="14.25390625" style="0" customWidth="1"/>
    <col min="15" max="16" width="10.75390625" style="0" customWidth="1"/>
    <col min="17" max="17" width="16.00390625" style="0" customWidth="1"/>
  </cols>
  <sheetData>
    <row r="1" spans="14:17" ht="78" customHeight="1">
      <c r="N1" s="16"/>
      <c r="O1" s="104" t="s">
        <v>87</v>
      </c>
      <c r="P1" s="104"/>
      <c r="Q1" s="104"/>
    </row>
    <row r="2" spans="1:17" s="72" customFormat="1" ht="15.75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17" s="72" customFormat="1" ht="15.75">
      <c r="A3" s="116" t="s">
        <v>76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ht="15">
      <c r="P4" s="1"/>
    </row>
    <row r="5" spans="1:17" s="1" customFormat="1" ht="15">
      <c r="A5" s="108" t="s">
        <v>1</v>
      </c>
      <c r="B5" s="108" t="s">
        <v>2</v>
      </c>
      <c r="C5" s="108" t="s">
        <v>3</v>
      </c>
      <c r="D5" s="108" t="s">
        <v>4</v>
      </c>
      <c r="E5" s="108" t="s">
        <v>23</v>
      </c>
      <c r="F5" s="108" t="s">
        <v>5</v>
      </c>
      <c r="G5" s="115"/>
      <c r="H5" s="108" t="s">
        <v>6</v>
      </c>
      <c r="I5" s="108"/>
      <c r="J5" s="108"/>
      <c r="K5" s="108"/>
      <c r="L5" s="108"/>
      <c r="M5" s="108"/>
      <c r="N5" s="108"/>
      <c r="O5" s="108"/>
      <c r="P5" s="108"/>
      <c r="Q5" s="109"/>
    </row>
    <row r="6" spans="1:17" s="1" customFormat="1" ht="15">
      <c r="A6" s="109"/>
      <c r="B6" s="109"/>
      <c r="C6" s="109"/>
      <c r="D6" s="109"/>
      <c r="E6" s="109"/>
      <c r="F6" s="108" t="s">
        <v>7</v>
      </c>
      <c r="G6" s="108" t="s">
        <v>8</v>
      </c>
      <c r="H6" s="108" t="s">
        <v>39</v>
      </c>
      <c r="I6" s="108"/>
      <c r="J6" s="108"/>
      <c r="K6" s="108"/>
      <c r="L6" s="108"/>
      <c r="M6" s="108"/>
      <c r="N6" s="108"/>
      <c r="O6" s="108"/>
      <c r="P6" s="108"/>
      <c r="Q6" s="109"/>
    </row>
    <row r="7" spans="1:17" s="1" customFormat="1" ht="14.25" customHeight="1">
      <c r="A7" s="109"/>
      <c r="B7" s="109"/>
      <c r="C7" s="109"/>
      <c r="D7" s="109"/>
      <c r="E7" s="109"/>
      <c r="F7" s="109"/>
      <c r="G7" s="109"/>
      <c r="H7" s="90" t="s">
        <v>9</v>
      </c>
      <c r="I7" s="108" t="s">
        <v>10</v>
      </c>
      <c r="J7" s="108"/>
      <c r="K7" s="108"/>
      <c r="L7" s="108"/>
      <c r="M7" s="108"/>
      <c r="N7" s="108"/>
      <c r="O7" s="108"/>
      <c r="P7" s="108"/>
      <c r="Q7" s="109"/>
    </row>
    <row r="8" spans="1:17" s="2" customFormat="1" ht="21" customHeight="1">
      <c r="A8" s="109"/>
      <c r="B8" s="109"/>
      <c r="C8" s="109"/>
      <c r="D8" s="109"/>
      <c r="E8" s="109"/>
      <c r="F8" s="109"/>
      <c r="G8" s="109"/>
      <c r="H8" s="91"/>
      <c r="I8" s="108" t="s">
        <v>7</v>
      </c>
      <c r="J8" s="108"/>
      <c r="K8" s="108"/>
      <c r="L8" s="108"/>
      <c r="M8" s="111" t="s">
        <v>8</v>
      </c>
      <c r="N8" s="112"/>
      <c r="O8" s="112"/>
      <c r="P8" s="112"/>
      <c r="Q8" s="113"/>
    </row>
    <row r="9" spans="1:17" s="1" customFormat="1" ht="13.5" customHeight="1">
      <c r="A9" s="109"/>
      <c r="B9" s="109"/>
      <c r="C9" s="109"/>
      <c r="D9" s="109"/>
      <c r="E9" s="109"/>
      <c r="F9" s="109"/>
      <c r="G9" s="109"/>
      <c r="H9" s="91"/>
      <c r="I9" s="108" t="s">
        <v>11</v>
      </c>
      <c r="J9" s="108" t="s">
        <v>12</v>
      </c>
      <c r="K9" s="108"/>
      <c r="L9" s="108"/>
      <c r="M9" s="108" t="s">
        <v>13</v>
      </c>
      <c r="N9" s="108" t="s">
        <v>12</v>
      </c>
      <c r="O9" s="108"/>
      <c r="P9" s="108"/>
      <c r="Q9" s="108"/>
    </row>
    <row r="10" spans="1:17" s="1" customFormat="1" ht="51" customHeight="1">
      <c r="A10" s="109"/>
      <c r="B10" s="109"/>
      <c r="C10" s="109"/>
      <c r="D10" s="109"/>
      <c r="E10" s="109"/>
      <c r="F10" s="109"/>
      <c r="G10" s="109"/>
      <c r="H10" s="92"/>
      <c r="I10" s="108"/>
      <c r="J10" s="7" t="s">
        <v>14</v>
      </c>
      <c r="K10" s="7" t="s">
        <v>15</v>
      </c>
      <c r="L10" s="7" t="s">
        <v>24</v>
      </c>
      <c r="M10" s="114"/>
      <c r="N10" s="7" t="s">
        <v>16</v>
      </c>
      <c r="O10" s="7" t="s">
        <v>14</v>
      </c>
      <c r="P10" s="7" t="s">
        <v>15</v>
      </c>
      <c r="Q10" s="7" t="s">
        <v>17</v>
      </c>
    </row>
    <row r="11" spans="1:17" s="3" customFormat="1" ht="1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</row>
    <row r="12" spans="1:17" s="3" customFormat="1" ht="26.25" customHeight="1">
      <c r="A12" s="11">
        <v>1</v>
      </c>
      <c r="B12" s="4" t="s">
        <v>18</v>
      </c>
      <c r="C12" s="110" t="s">
        <v>19</v>
      </c>
      <c r="D12" s="110"/>
      <c r="E12" s="59">
        <f aca="true" t="shared" si="0" ref="E12:M12">SUM(E16,E23,E30)</f>
        <v>3421339.46</v>
      </c>
      <c r="F12" s="59">
        <f t="shared" si="0"/>
        <v>498330.67</v>
      </c>
      <c r="G12" s="59">
        <f t="shared" si="0"/>
        <v>2923008.79</v>
      </c>
      <c r="H12" s="59">
        <f t="shared" si="0"/>
        <v>1531672.72</v>
      </c>
      <c r="I12" s="59">
        <f t="shared" si="0"/>
        <v>226765.91</v>
      </c>
      <c r="J12" s="59">
        <f t="shared" si="0"/>
        <v>0</v>
      </c>
      <c r="K12" s="59">
        <f t="shared" si="0"/>
        <v>0</v>
      </c>
      <c r="L12" s="59">
        <f t="shared" si="0"/>
        <v>226765.91</v>
      </c>
      <c r="M12" s="59">
        <f t="shared" si="0"/>
        <v>1304906.81</v>
      </c>
      <c r="N12" s="59">
        <f>SUM(,N16,N23,N30)</f>
        <v>0</v>
      </c>
      <c r="O12" s="59">
        <f>SUM(,O16,O23,O30)</f>
        <v>0</v>
      </c>
      <c r="P12" s="59">
        <f>SUM(P16,P23,P30)</f>
        <v>0</v>
      </c>
      <c r="Q12" s="59">
        <f>SUM(Q16,Q23,Q30)</f>
        <v>1304906.81</v>
      </c>
    </row>
    <row r="13" spans="1:17" s="17" customFormat="1" ht="15">
      <c r="A13" s="99" t="s">
        <v>20</v>
      </c>
      <c r="B13" s="9" t="s">
        <v>29</v>
      </c>
      <c r="C13" s="27" t="s">
        <v>72</v>
      </c>
      <c r="D13" s="18"/>
      <c r="E13" s="18"/>
      <c r="F13" s="18"/>
      <c r="G13" s="18"/>
      <c r="H13" s="19"/>
      <c r="I13" s="20"/>
      <c r="J13" s="20"/>
      <c r="K13" s="20"/>
      <c r="L13" s="20"/>
      <c r="M13" s="20"/>
      <c r="N13" s="20"/>
      <c r="O13" s="20"/>
      <c r="P13" s="20"/>
      <c r="Q13" s="21"/>
    </row>
    <row r="14" spans="1:17" s="17" customFormat="1" ht="15">
      <c r="A14" s="100"/>
      <c r="B14" s="53" t="s">
        <v>31</v>
      </c>
      <c r="C14" s="54" t="s">
        <v>74</v>
      </c>
      <c r="H14" s="19"/>
      <c r="I14" s="22"/>
      <c r="J14" s="22"/>
      <c r="K14" s="22"/>
      <c r="L14" s="22"/>
      <c r="M14" s="22"/>
      <c r="N14" s="22"/>
      <c r="O14" s="22"/>
      <c r="P14" s="22"/>
      <c r="Q14" s="23"/>
    </row>
    <row r="15" spans="1:17" s="17" customFormat="1" ht="15">
      <c r="A15" s="100"/>
      <c r="B15" s="9" t="s">
        <v>33</v>
      </c>
      <c r="C15" s="27" t="s">
        <v>73</v>
      </c>
      <c r="H15" s="19"/>
      <c r="I15" s="22"/>
      <c r="J15" s="22"/>
      <c r="K15" s="22"/>
      <c r="L15" s="22"/>
      <c r="M15" s="22"/>
      <c r="N15" s="22"/>
      <c r="O15" s="22"/>
      <c r="P15" s="22"/>
      <c r="Q15" s="23"/>
    </row>
    <row r="16" spans="1:17" s="17" customFormat="1" ht="38.25" customHeight="1">
      <c r="A16" s="100"/>
      <c r="B16" s="9" t="s">
        <v>79</v>
      </c>
      <c r="C16" s="73"/>
      <c r="D16" s="14" t="s">
        <v>75</v>
      </c>
      <c r="E16" s="35">
        <f>SUM(E17:E18)</f>
        <v>99135</v>
      </c>
      <c r="F16" s="35">
        <f>SUM(F17:F18)</f>
        <v>0</v>
      </c>
      <c r="G16" s="35">
        <f>SUM(G17:G18)</f>
        <v>99135</v>
      </c>
      <c r="H16" s="36">
        <f aca="true" t="shared" si="1" ref="H16:Q16">SUM(H17)</f>
        <v>19900</v>
      </c>
      <c r="I16" s="35">
        <f t="shared" si="1"/>
        <v>0</v>
      </c>
      <c r="J16" s="35">
        <f t="shared" si="1"/>
        <v>0</v>
      </c>
      <c r="K16" s="35">
        <f t="shared" si="1"/>
        <v>0</v>
      </c>
      <c r="L16" s="35">
        <f t="shared" si="1"/>
        <v>0</v>
      </c>
      <c r="M16" s="35">
        <f t="shared" si="1"/>
        <v>19900</v>
      </c>
      <c r="N16" s="35">
        <f t="shared" si="1"/>
        <v>0</v>
      </c>
      <c r="O16" s="35">
        <f t="shared" si="1"/>
        <v>0</v>
      </c>
      <c r="P16" s="35">
        <f t="shared" si="1"/>
        <v>0</v>
      </c>
      <c r="Q16" s="35">
        <f t="shared" si="1"/>
        <v>19900</v>
      </c>
    </row>
    <row r="17" spans="1:17" s="17" customFormat="1" ht="17.25" customHeight="1">
      <c r="A17" s="100"/>
      <c r="B17" s="8" t="s">
        <v>45</v>
      </c>
      <c r="C17" s="25"/>
      <c r="D17" s="25"/>
      <c r="E17" s="35">
        <v>79235</v>
      </c>
      <c r="F17" s="35">
        <v>0</v>
      </c>
      <c r="G17" s="35">
        <v>79235</v>
      </c>
      <c r="H17" s="93">
        <v>19900</v>
      </c>
      <c r="I17" s="93">
        <v>0</v>
      </c>
      <c r="J17" s="95">
        <v>0</v>
      </c>
      <c r="K17" s="93">
        <v>0</v>
      </c>
      <c r="L17" s="93">
        <v>0</v>
      </c>
      <c r="M17" s="93">
        <v>19900</v>
      </c>
      <c r="N17" s="93">
        <v>0</v>
      </c>
      <c r="O17" s="93">
        <v>0</v>
      </c>
      <c r="P17" s="93">
        <v>0</v>
      </c>
      <c r="Q17" s="93">
        <v>19900</v>
      </c>
    </row>
    <row r="18" spans="1:17" s="17" customFormat="1" ht="15.75" customHeight="1">
      <c r="A18" s="100"/>
      <c r="B18" s="8">
        <v>2010</v>
      </c>
      <c r="C18" s="33"/>
      <c r="D18" s="33"/>
      <c r="E18" s="35">
        <v>19900</v>
      </c>
      <c r="F18" s="35">
        <v>0</v>
      </c>
      <c r="G18" s="35">
        <v>19900</v>
      </c>
      <c r="H18" s="101"/>
      <c r="I18" s="101"/>
      <c r="J18" s="102"/>
      <c r="K18" s="101"/>
      <c r="L18" s="101"/>
      <c r="M18" s="101"/>
      <c r="N18" s="101"/>
      <c r="O18" s="101"/>
      <c r="P18" s="101"/>
      <c r="Q18" s="101"/>
    </row>
    <row r="19" spans="1:17" s="3" customFormat="1" ht="15.75" customHeight="1">
      <c r="A19" s="51"/>
      <c r="B19" s="50"/>
      <c r="C19" s="51"/>
      <c r="D19" s="51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</row>
    <row r="20" spans="1:17" s="5" customFormat="1" ht="15">
      <c r="A20" s="99" t="s">
        <v>26</v>
      </c>
      <c r="B20" s="9" t="s">
        <v>29</v>
      </c>
      <c r="C20" s="27" t="s">
        <v>30</v>
      </c>
      <c r="D20" s="18"/>
      <c r="E20" s="18"/>
      <c r="F20" s="18"/>
      <c r="G20" s="18"/>
      <c r="H20" s="19"/>
      <c r="I20" s="20"/>
      <c r="J20" s="20"/>
      <c r="K20" s="20"/>
      <c r="L20" s="20"/>
      <c r="M20" s="20"/>
      <c r="N20" s="20"/>
      <c r="O20" s="20"/>
      <c r="P20" s="20"/>
      <c r="Q20" s="21"/>
    </row>
    <row r="21" spans="1:17" s="5" customFormat="1" ht="15">
      <c r="A21" s="105"/>
      <c r="B21" s="9" t="s">
        <v>31</v>
      </c>
      <c r="C21" s="27" t="s">
        <v>35</v>
      </c>
      <c r="D21" s="17"/>
      <c r="E21" s="17"/>
      <c r="F21" s="17"/>
      <c r="G21" s="17"/>
      <c r="H21" s="19"/>
      <c r="I21" s="22"/>
      <c r="J21" s="22"/>
      <c r="K21" s="22"/>
      <c r="L21" s="22"/>
      <c r="M21" s="22"/>
      <c r="N21" s="22"/>
      <c r="O21" s="22"/>
      <c r="P21" s="22"/>
      <c r="Q21" s="23"/>
    </row>
    <row r="22" spans="1:17" s="5" customFormat="1" ht="15">
      <c r="A22" s="105"/>
      <c r="B22" s="9" t="s">
        <v>33</v>
      </c>
      <c r="C22" s="27" t="s">
        <v>37</v>
      </c>
      <c r="D22" s="17"/>
      <c r="E22" s="17"/>
      <c r="F22" s="17"/>
      <c r="G22" s="17"/>
      <c r="H22" s="19"/>
      <c r="I22" s="22"/>
      <c r="J22" s="22"/>
      <c r="K22" s="22"/>
      <c r="L22" s="22"/>
      <c r="M22" s="22"/>
      <c r="N22" s="22"/>
      <c r="O22" s="22"/>
      <c r="P22" s="22"/>
      <c r="Q22" s="23"/>
    </row>
    <row r="23" spans="1:19" s="5" customFormat="1" ht="31.5" customHeight="1">
      <c r="A23" s="105"/>
      <c r="B23" s="9" t="s">
        <v>38</v>
      </c>
      <c r="C23" s="7" t="s">
        <v>21</v>
      </c>
      <c r="D23" s="14" t="s">
        <v>22</v>
      </c>
      <c r="E23" s="35">
        <f>SUM(E24:E25)</f>
        <v>2856454.46</v>
      </c>
      <c r="F23" s="35">
        <f>SUM(F24:F25)</f>
        <v>428468.17</v>
      </c>
      <c r="G23" s="35">
        <f>SUM(G24:G25)</f>
        <v>2427986.29</v>
      </c>
      <c r="H23" s="36">
        <f aca="true" t="shared" si="2" ref="H23:Q23">SUM(H24)</f>
        <v>1333810.57</v>
      </c>
      <c r="I23" s="35">
        <f t="shared" si="2"/>
        <v>200071.59</v>
      </c>
      <c r="J23" s="35">
        <f t="shared" si="2"/>
        <v>0</v>
      </c>
      <c r="K23" s="35">
        <f t="shared" si="2"/>
        <v>0</v>
      </c>
      <c r="L23" s="35">
        <f t="shared" si="2"/>
        <v>200071.59</v>
      </c>
      <c r="M23" s="35">
        <f t="shared" si="2"/>
        <v>1133738.98</v>
      </c>
      <c r="N23" s="35">
        <f t="shared" si="2"/>
        <v>0</v>
      </c>
      <c r="O23" s="35">
        <f t="shared" si="2"/>
        <v>0</v>
      </c>
      <c r="P23" s="35">
        <f t="shared" si="2"/>
        <v>0</v>
      </c>
      <c r="Q23" s="35">
        <f t="shared" si="2"/>
        <v>1133738.98</v>
      </c>
      <c r="R23" s="27"/>
      <c r="S23" s="27"/>
    </row>
    <row r="24" spans="1:19" s="5" customFormat="1" ht="17.25" customHeight="1">
      <c r="A24" s="105"/>
      <c r="B24" s="8" t="s">
        <v>45</v>
      </c>
      <c r="C24" s="25"/>
      <c r="D24" s="25"/>
      <c r="E24" s="35">
        <v>1522643.89</v>
      </c>
      <c r="F24" s="35">
        <v>228396.58</v>
      </c>
      <c r="G24" s="35">
        <v>1294247.31</v>
      </c>
      <c r="H24" s="93">
        <v>1333810.57</v>
      </c>
      <c r="I24" s="93">
        <v>200071.59</v>
      </c>
      <c r="J24" s="95">
        <v>0</v>
      </c>
      <c r="K24" s="93">
        <v>0</v>
      </c>
      <c r="L24" s="93">
        <v>200071.59</v>
      </c>
      <c r="M24" s="93">
        <v>1133738.98</v>
      </c>
      <c r="N24" s="93">
        <v>0</v>
      </c>
      <c r="O24" s="93">
        <v>0</v>
      </c>
      <c r="P24" s="93">
        <v>0</v>
      </c>
      <c r="Q24" s="93">
        <v>1133738.98</v>
      </c>
      <c r="R24" s="27"/>
      <c r="S24" s="27"/>
    </row>
    <row r="25" spans="1:19" s="5" customFormat="1" ht="15.75" customHeight="1">
      <c r="A25" s="105"/>
      <c r="B25" s="8">
        <v>2010</v>
      </c>
      <c r="C25" s="33"/>
      <c r="D25" s="33"/>
      <c r="E25" s="35">
        <v>1333810.57</v>
      </c>
      <c r="F25" s="35">
        <v>200071.59</v>
      </c>
      <c r="G25" s="35">
        <v>1133738.98</v>
      </c>
      <c r="H25" s="101"/>
      <c r="I25" s="101"/>
      <c r="J25" s="102"/>
      <c r="K25" s="101"/>
      <c r="L25" s="101"/>
      <c r="M25" s="101"/>
      <c r="N25" s="101"/>
      <c r="O25" s="101"/>
      <c r="P25" s="101"/>
      <c r="Q25" s="101"/>
      <c r="R25" s="27"/>
      <c r="S25" s="27"/>
    </row>
    <row r="26" spans="1:17" s="5" customFormat="1" ht="15.75" customHeight="1">
      <c r="A26" s="15"/>
      <c r="B26" s="8"/>
      <c r="C26" s="41"/>
      <c r="D26" s="41"/>
      <c r="E26" s="24"/>
      <c r="F26" s="24"/>
      <c r="G26" s="24"/>
      <c r="H26" s="24"/>
      <c r="I26" s="24"/>
      <c r="J26" s="55"/>
      <c r="K26" s="24"/>
      <c r="L26" s="24"/>
      <c r="M26" s="24"/>
      <c r="N26" s="24"/>
      <c r="O26" s="24"/>
      <c r="P26" s="24"/>
      <c r="Q26" s="24"/>
    </row>
    <row r="27" spans="1:17" s="5" customFormat="1" ht="15">
      <c r="A27" s="99" t="s">
        <v>27</v>
      </c>
      <c r="B27" s="9" t="s">
        <v>29</v>
      </c>
      <c r="C27" s="27" t="s">
        <v>30</v>
      </c>
      <c r="D27" s="18"/>
      <c r="E27" s="18"/>
      <c r="F27" s="18"/>
      <c r="G27" s="18"/>
      <c r="H27" s="19"/>
      <c r="I27" s="20"/>
      <c r="J27" s="20"/>
      <c r="K27" s="20"/>
      <c r="L27" s="20"/>
      <c r="M27" s="20"/>
      <c r="N27" s="20"/>
      <c r="O27" s="20"/>
      <c r="P27" s="20"/>
      <c r="Q27" s="49"/>
    </row>
    <row r="28" spans="1:17" s="5" customFormat="1" ht="15">
      <c r="A28" s="105"/>
      <c r="B28" s="9" t="s">
        <v>31</v>
      </c>
      <c r="C28" s="27" t="s">
        <v>32</v>
      </c>
      <c r="D28" s="17"/>
      <c r="E28" s="17"/>
      <c r="F28" s="17"/>
      <c r="G28" s="17"/>
      <c r="H28" s="19"/>
      <c r="I28" s="22"/>
      <c r="J28" s="22"/>
      <c r="K28" s="22"/>
      <c r="L28" s="22"/>
      <c r="M28" s="22"/>
      <c r="N28" s="22"/>
      <c r="O28" s="22"/>
      <c r="P28" s="22"/>
      <c r="Q28" s="23"/>
    </row>
    <row r="29" spans="1:17" s="5" customFormat="1" ht="14.25" customHeight="1">
      <c r="A29" s="105"/>
      <c r="B29" s="14" t="s">
        <v>36</v>
      </c>
      <c r="C29" s="27" t="s">
        <v>34</v>
      </c>
      <c r="D29" s="17"/>
      <c r="E29" s="17"/>
      <c r="F29" s="17"/>
      <c r="G29" s="17"/>
      <c r="H29" s="19"/>
      <c r="I29" s="22"/>
      <c r="J29" s="22"/>
      <c r="K29" s="22"/>
      <c r="L29" s="22"/>
      <c r="M29" s="22"/>
      <c r="N29" s="22"/>
      <c r="O29" s="22"/>
      <c r="P29" s="22"/>
      <c r="Q29" s="23"/>
    </row>
    <row r="30" spans="1:18" s="5" customFormat="1" ht="31.5" customHeight="1">
      <c r="A30" s="105"/>
      <c r="B30" s="9" t="s">
        <v>88</v>
      </c>
      <c r="C30" s="7" t="s">
        <v>21</v>
      </c>
      <c r="D30" s="14" t="s">
        <v>22</v>
      </c>
      <c r="E30" s="35">
        <f>SUM(E31:E34)</f>
        <v>465750</v>
      </c>
      <c r="F30" s="35">
        <f>SUM(F31:F34)</f>
        <v>69862.5</v>
      </c>
      <c r="G30" s="35">
        <f>SUM(G31:G34)</f>
        <v>395887.5</v>
      </c>
      <c r="H30" s="35">
        <f aca="true" t="shared" si="3" ref="H30:P30">SUM(H31)</f>
        <v>177962.15</v>
      </c>
      <c r="I30" s="35">
        <f t="shared" si="3"/>
        <v>26694.32</v>
      </c>
      <c r="J30" s="35">
        <f t="shared" si="3"/>
        <v>0</v>
      </c>
      <c r="K30" s="35">
        <f t="shared" si="3"/>
        <v>0</v>
      </c>
      <c r="L30" s="35">
        <f t="shared" si="3"/>
        <v>26694.32</v>
      </c>
      <c r="M30" s="35">
        <f t="shared" si="3"/>
        <v>151267.83</v>
      </c>
      <c r="N30" s="35">
        <f t="shared" si="3"/>
        <v>0</v>
      </c>
      <c r="O30" s="35">
        <f t="shared" si="3"/>
        <v>0</v>
      </c>
      <c r="P30" s="35">
        <f t="shared" si="3"/>
        <v>0</v>
      </c>
      <c r="Q30" s="35">
        <f>SUM(Q31)</f>
        <v>151267.83</v>
      </c>
      <c r="R30" s="27"/>
    </row>
    <row r="31" spans="1:18" s="5" customFormat="1" ht="16.5" customHeight="1">
      <c r="A31" s="105"/>
      <c r="B31" s="8" t="s">
        <v>45</v>
      </c>
      <c r="C31" s="25"/>
      <c r="D31" s="56"/>
      <c r="E31" s="35">
        <v>46538.05</v>
      </c>
      <c r="F31" s="35">
        <v>6980.71</v>
      </c>
      <c r="G31" s="35">
        <v>39557.34</v>
      </c>
      <c r="H31" s="93">
        <v>177962.15</v>
      </c>
      <c r="I31" s="93">
        <v>26694.32</v>
      </c>
      <c r="J31" s="95">
        <v>0</v>
      </c>
      <c r="K31" s="93">
        <v>0</v>
      </c>
      <c r="L31" s="93">
        <v>26694.32</v>
      </c>
      <c r="M31" s="93">
        <v>151267.83</v>
      </c>
      <c r="N31" s="93">
        <v>0</v>
      </c>
      <c r="O31" s="93">
        <v>0</v>
      </c>
      <c r="P31" s="93">
        <v>0</v>
      </c>
      <c r="Q31" s="93">
        <v>151267.83</v>
      </c>
      <c r="R31" s="27"/>
    </row>
    <row r="32" spans="1:18" s="5" customFormat="1" ht="15" customHeight="1">
      <c r="A32" s="105"/>
      <c r="B32" s="8">
        <v>2010</v>
      </c>
      <c r="C32" s="25"/>
      <c r="D32" s="57"/>
      <c r="E32" s="35">
        <v>177962.15</v>
      </c>
      <c r="F32" s="35">
        <v>26694.32</v>
      </c>
      <c r="G32" s="35">
        <v>151267.83</v>
      </c>
      <c r="H32" s="94"/>
      <c r="I32" s="94"/>
      <c r="J32" s="96"/>
      <c r="K32" s="94"/>
      <c r="L32" s="94"/>
      <c r="M32" s="94"/>
      <c r="N32" s="94"/>
      <c r="O32" s="94"/>
      <c r="P32" s="94"/>
      <c r="Q32" s="94"/>
      <c r="R32" s="27"/>
    </row>
    <row r="33" spans="1:18" s="5" customFormat="1" ht="15" customHeight="1">
      <c r="A33" s="105"/>
      <c r="B33" s="8">
        <v>2011</v>
      </c>
      <c r="C33" s="33"/>
      <c r="D33" s="58"/>
      <c r="E33" s="35">
        <v>192170.66</v>
      </c>
      <c r="F33" s="35">
        <v>28825.6</v>
      </c>
      <c r="G33" s="35">
        <v>163345.06</v>
      </c>
      <c r="H33" s="94"/>
      <c r="I33" s="94"/>
      <c r="J33" s="96"/>
      <c r="K33" s="94"/>
      <c r="L33" s="94"/>
      <c r="M33" s="94"/>
      <c r="N33" s="94"/>
      <c r="O33" s="94"/>
      <c r="P33" s="94"/>
      <c r="Q33" s="94"/>
      <c r="R33" s="27"/>
    </row>
    <row r="34" spans="1:18" s="5" customFormat="1" ht="15.75" customHeight="1">
      <c r="A34" s="105"/>
      <c r="B34" s="13">
        <v>2012</v>
      </c>
      <c r="C34" s="41"/>
      <c r="D34" s="26"/>
      <c r="E34" s="35">
        <v>49079.14</v>
      </c>
      <c r="F34" s="35">
        <v>7361.87</v>
      </c>
      <c r="G34" s="35">
        <v>41717.27</v>
      </c>
      <c r="H34" s="94"/>
      <c r="I34" s="94"/>
      <c r="J34" s="96"/>
      <c r="K34" s="94"/>
      <c r="L34" s="94"/>
      <c r="M34" s="94"/>
      <c r="N34" s="94"/>
      <c r="O34" s="94"/>
      <c r="P34" s="94"/>
      <c r="Q34" s="94"/>
      <c r="R34" s="27"/>
    </row>
    <row r="35" spans="1:18" s="5" customFormat="1" ht="15.75" customHeight="1" thickBot="1">
      <c r="A35" s="62"/>
      <c r="B35" s="63"/>
      <c r="C35" s="64"/>
      <c r="D35" s="65"/>
      <c r="E35" s="66"/>
      <c r="F35" s="66"/>
      <c r="G35" s="66"/>
      <c r="H35" s="67"/>
      <c r="I35" s="67"/>
      <c r="J35" s="68"/>
      <c r="K35" s="67"/>
      <c r="L35" s="67"/>
      <c r="M35" s="67"/>
      <c r="N35" s="67"/>
      <c r="O35" s="67"/>
      <c r="P35" s="67"/>
      <c r="Q35" s="67"/>
      <c r="R35" s="27"/>
    </row>
    <row r="36" spans="1:17" s="3" customFormat="1" ht="26.25" customHeight="1" thickTop="1">
      <c r="A36" s="69">
        <v>2</v>
      </c>
      <c r="B36" s="70" t="s">
        <v>28</v>
      </c>
      <c r="C36" s="118" t="s">
        <v>19</v>
      </c>
      <c r="D36" s="118"/>
      <c r="E36" s="71">
        <f>SUM(E40,E47,E62,E71,E78,E91,E55,E85,)</f>
        <v>203727199.07</v>
      </c>
      <c r="F36" s="71">
        <f aca="true" t="shared" si="4" ref="F36:Q36">SUM(F40,F47,F62,F71,F78,F91,F55,F85,)</f>
        <v>125007836.71000001</v>
      </c>
      <c r="G36" s="71">
        <f t="shared" si="4"/>
        <v>78719362.36</v>
      </c>
      <c r="H36" s="71">
        <f t="shared" si="4"/>
        <v>52110762.21</v>
      </c>
      <c r="I36" s="71">
        <f t="shared" si="4"/>
        <v>22330057.11</v>
      </c>
      <c r="J36" s="71">
        <f t="shared" si="4"/>
        <v>0</v>
      </c>
      <c r="K36" s="71">
        <f t="shared" si="4"/>
        <v>0</v>
      </c>
      <c r="L36" s="71">
        <f t="shared" si="4"/>
        <v>22330057.11</v>
      </c>
      <c r="M36" s="71">
        <f t="shared" si="4"/>
        <v>29780705.1</v>
      </c>
      <c r="N36" s="71">
        <f t="shared" si="4"/>
        <v>0</v>
      </c>
      <c r="O36" s="71">
        <f t="shared" si="4"/>
        <v>0</v>
      </c>
      <c r="P36" s="71">
        <f t="shared" si="4"/>
        <v>0</v>
      </c>
      <c r="Q36" s="71">
        <f t="shared" si="4"/>
        <v>29780705.1</v>
      </c>
    </row>
    <row r="37" spans="1:17" s="17" customFormat="1" ht="15">
      <c r="A37" s="99" t="s">
        <v>40</v>
      </c>
      <c r="B37" s="9" t="s">
        <v>29</v>
      </c>
      <c r="C37" s="44" t="s">
        <v>41</v>
      </c>
      <c r="D37" s="45"/>
      <c r="E37" s="45"/>
      <c r="F37" s="45"/>
      <c r="G37" s="45"/>
      <c r="H37" s="46"/>
      <c r="I37" s="47"/>
      <c r="J37" s="47"/>
      <c r="K37" s="47"/>
      <c r="L37" s="47"/>
      <c r="M37" s="47"/>
      <c r="N37" s="47"/>
      <c r="O37" s="47"/>
      <c r="P37" s="47"/>
      <c r="Q37" s="21"/>
    </row>
    <row r="38" spans="1:17" s="17" customFormat="1" ht="15">
      <c r="A38" s="100"/>
      <c r="B38" s="9" t="s">
        <v>31</v>
      </c>
      <c r="C38" s="27" t="s">
        <v>42</v>
      </c>
      <c r="H38" s="19"/>
      <c r="I38" s="22"/>
      <c r="J38" s="22"/>
      <c r="K38" s="22"/>
      <c r="L38" s="22"/>
      <c r="M38" s="22"/>
      <c r="N38" s="22"/>
      <c r="O38" s="22"/>
      <c r="P38" s="22"/>
      <c r="Q38" s="23"/>
    </row>
    <row r="39" spans="1:17" s="17" customFormat="1" ht="15">
      <c r="A39" s="100"/>
      <c r="B39" s="9" t="s">
        <v>33</v>
      </c>
      <c r="C39" s="27" t="s">
        <v>54</v>
      </c>
      <c r="H39" s="19"/>
      <c r="I39" s="22"/>
      <c r="J39" s="22"/>
      <c r="K39" s="22"/>
      <c r="L39" s="22"/>
      <c r="M39" s="22"/>
      <c r="N39" s="22"/>
      <c r="O39" s="22"/>
      <c r="P39" s="22"/>
      <c r="Q39" s="23"/>
    </row>
    <row r="40" spans="1:17" s="17" customFormat="1" ht="45" customHeight="1">
      <c r="A40" s="100"/>
      <c r="B40" s="28" t="s">
        <v>55</v>
      </c>
      <c r="C40" s="32" t="s">
        <v>51</v>
      </c>
      <c r="D40" s="14" t="s">
        <v>56</v>
      </c>
      <c r="E40" s="35">
        <f>SUM(E41:E42)</f>
        <v>4350000</v>
      </c>
      <c r="F40" s="35">
        <f>SUM(F41:F42)</f>
        <v>870000</v>
      </c>
      <c r="G40" s="35">
        <f>SUM(G41:G42)</f>
        <v>3480000</v>
      </c>
      <c r="H40" s="36">
        <f>SUM(H41)</f>
        <v>4337800</v>
      </c>
      <c r="I40" s="35">
        <f>SUM(I41)</f>
        <v>857800</v>
      </c>
      <c r="J40" s="35">
        <v>0</v>
      </c>
      <c r="K40" s="35">
        <f aca="true" t="shared" si="5" ref="K40:Q40">SUM(K41)</f>
        <v>0</v>
      </c>
      <c r="L40" s="35">
        <f t="shared" si="5"/>
        <v>857800</v>
      </c>
      <c r="M40" s="35">
        <f t="shared" si="5"/>
        <v>3480000</v>
      </c>
      <c r="N40" s="35">
        <f t="shared" si="5"/>
        <v>0</v>
      </c>
      <c r="O40" s="35">
        <f t="shared" si="5"/>
        <v>0</v>
      </c>
      <c r="P40" s="35">
        <f t="shared" si="5"/>
        <v>0</v>
      </c>
      <c r="Q40" s="35">
        <f t="shared" si="5"/>
        <v>3480000</v>
      </c>
    </row>
    <row r="41" spans="1:17" s="17" customFormat="1" ht="17.25" customHeight="1">
      <c r="A41" s="100"/>
      <c r="B41" s="8" t="s">
        <v>45</v>
      </c>
      <c r="C41" s="25"/>
      <c r="D41" s="25"/>
      <c r="E41" s="35">
        <v>12200</v>
      </c>
      <c r="F41" s="35">
        <v>12200</v>
      </c>
      <c r="G41" s="35">
        <v>0</v>
      </c>
      <c r="H41" s="93">
        <f>SUM(I41,M41)</f>
        <v>4337800</v>
      </c>
      <c r="I41" s="93">
        <v>857800</v>
      </c>
      <c r="J41" s="95">
        <v>0</v>
      </c>
      <c r="K41" s="93">
        <v>0</v>
      </c>
      <c r="L41" s="93">
        <v>857800</v>
      </c>
      <c r="M41" s="93">
        <f>SUM(N41:Q42)</f>
        <v>3480000</v>
      </c>
      <c r="N41" s="93">
        <v>0</v>
      </c>
      <c r="O41" s="93">
        <v>0</v>
      </c>
      <c r="P41" s="93">
        <v>0</v>
      </c>
      <c r="Q41" s="93">
        <v>3480000</v>
      </c>
    </row>
    <row r="42" spans="1:17" s="17" customFormat="1" ht="15.75" customHeight="1">
      <c r="A42" s="100"/>
      <c r="B42" s="8">
        <v>2010</v>
      </c>
      <c r="C42" s="25"/>
      <c r="D42" s="25"/>
      <c r="E42" s="35">
        <v>4337800</v>
      </c>
      <c r="F42" s="35">
        <v>857800</v>
      </c>
      <c r="G42" s="35">
        <v>3480000</v>
      </c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1:17" s="17" customFormat="1" ht="16.5" customHeight="1">
      <c r="A43" s="126"/>
      <c r="B43" s="39"/>
      <c r="C43" s="33"/>
      <c r="D43" s="33"/>
      <c r="E43" s="34"/>
      <c r="F43" s="34"/>
      <c r="G43" s="34"/>
      <c r="H43" s="48"/>
      <c r="I43" s="48"/>
      <c r="J43" s="48"/>
      <c r="K43" s="48"/>
      <c r="L43" s="48"/>
      <c r="M43" s="48"/>
      <c r="N43" s="48"/>
      <c r="O43" s="48"/>
      <c r="P43" s="48"/>
      <c r="Q43" s="48"/>
    </row>
    <row r="44" spans="1:17" s="5" customFormat="1" ht="15">
      <c r="A44" s="99" t="s">
        <v>49</v>
      </c>
      <c r="B44" s="9" t="s">
        <v>29</v>
      </c>
      <c r="C44" s="44" t="s">
        <v>41</v>
      </c>
      <c r="D44" s="45"/>
      <c r="E44" s="45"/>
      <c r="F44" s="45"/>
      <c r="G44" s="45"/>
      <c r="H44" s="46"/>
      <c r="I44" s="47"/>
      <c r="J44" s="47"/>
      <c r="K44" s="47"/>
      <c r="L44" s="47"/>
      <c r="M44" s="47"/>
      <c r="N44" s="47"/>
      <c r="O44" s="47"/>
      <c r="P44" s="47"/>
      <c r="Q44" s="21"/>
    </row>
    <row r="45" spans="1:17" s="5" customFormat="1" ht="15">
      <c r="A45" s="105"/>
      <c r="B45" s="9" t="s">
        <v>31</v>
      </c>
      <c r="C45" s="27" t="s">
        <v>42</v>
      </c>
      <c r="D45" s="17"/>
      <c r="E45" s="17"/>
      <c r="F45" s="17"/>
      <c r="G45" s="17"/>
      <c r="H45" s="19"/>
      <c r="I45" s="22"/>
      <c r="J45" s="22"/>
      <c r="K45" s="22"/>
      <c r="L45" s="22"/>
      <c r="M45" s="22"/>
      <c r="N45" s="22"/>
      <c r="O45" s="22"/>
      <c r="P45" s="22"/>
      <c r="Q45" s="23"/>
    </row>
    <row r="46" spans="1:17" s="5" customFormat="1" ht="15">
      <c r="A46" s="105"/>
      <c r="B46" s="9" t="s">
        <v>33</v>
      </c>
      <c r="C46" s="27" t="s">
        <v>43</v>
      </c>
      <c r="D46" s="17"/>
      <c r="E46" s="17"/>
      <c r="F46" s="17"/>
      <c r="G46" s="17"/>
      <c r="H46" s="19"/>
      <c r="I46" s="22"/>
      <c r="J46" s="22"/>
      <c r="K46" s="22"/>
      <c r="L46" s="22"/>
      <c r="M46" s="22"/>
      <c r="N46" s="22"/>
      <c r="O46" s="22"/>
      <c r="P46" s="22"/>
      <c r="Q46" s="23"/>
    </row>
    <row r="47" spans="1:17" s="5" customFormat="1" ht="45" customHeight="1">
      <c r="A47" s="105"/>
      <c r="B47" s="28" t="s">
        <v>44</v>
      </c>
      <c r="C47" s="32" t="s">
        <v>51</v>
      </c>
      <c r="D47" s="14" t="s">
        <v>46</v>
      </c>
      <c r="E47" s="35">
        <f>SUM(E48:E50)</f>
        <v>55192995.8</v>
      </c>
      <c r="F47" s="35">
        <f>SUM(F48:F50)</f>
        <v>35194209.44</v>
      </c>
      <c r="G47" s="35">
        <f>SUM(G48:G50)</f>
        <v>19998786.36</v>
      </c>
      <c r="H47" s="36">
        <f>SUM(H48)</f>
        <v>29999999.990000002</v>
      </c>
      <c r="I47" s="35">
        <f>SUM(I48)</f>
        <v>17157000</v>
      </c>
      <c r="J47" s="35">
        <v>0</v>
      </c>
      <c r="K47" s="35">
        <f aca="true" t="shared" si="6" ref="K47:Q47">SUM(K48)</f>
        <v>0</v>
      </c>
      <c r="L47" s="35">
        <f t="shared" si="6"/>
        <v>17157000</v>
      </c>
      <c r="M47" s="35">
        <f t="shared" si="6"/>
        <v>12842999.99</v>
      </c>
      <c r="N47" s="35">
        <f t="shared" si="6"/>
        <v>0</v>
      </c>
      <c r="O47" s="35">
        <f t="shared" si="6"/>
        <v>0</v>
      </c>
      <c r="P47" s="35">
        <f t="shared" si="6"/>
        <v>0</v>
      </c>
      <c r="Q47" s="35">
        <f t="shared" si="6"/>
        <v>12842999.99</v>
      </c>
    </row>
    <row r="48" spans="1:17" s="5" customFormat="1" ht="17.25" customHeight="1">
      <c r="A48" s="105"/>
      <c r="B48" s="8" t="s">
        <v>45</v>
      </c>
      <c r="C48" s="25"/>
      <c r="D48" s="25"/>
      <c r="E48" s="35">
        <f>594296.6+12961564.52</f>
        <v>13555861.12</v>
      </c>
      <c r="F48" s="35">
        <f>341059.78+7768744.97</f>
        <v>8109804.75</v>
      </c>
      <c r="G48" s="35">
        <f>253236.82+5192819.55</f>
        <v>5446056.37</v>
      </c>
      <c r="H48" s="93">
        <f>SUM(I48,M48)</f>
        <v>29999999.990000002</v>
      </c>
      <c r="I48" s="93">
        <f>SUM(J48:L50)</f>
        <v>17157000</v>
      </c>
      <c r="J48" s="95">
        <v>0</v>
      </c>
      <c r="K48" s="93">
        <v>0</v>
      </c>
      <c r="L48" s="93">
        <v>17157000</v>
      </c>
      <c r="M48" s="93">
        <f>SUM(N48:Q50)</f>
        <v>12842999.99</v>
      </c>
      <c r="N48" s="93">
        <v>0</v>
      </c>
      <c r="O48" s="93">
        <v>0</v>
      </c>
      <c r="P48" s="93">
        <v>0</v>
      </c>
      <c r="Q48" s="93">
        <v>12842999.99</v>
      </c>
    </row>
    <row r="49" spans="1:17" s="5" customFormat="1" ht="15.75" customHeight="1">
      <c r="A49" s="105"/>
      <c r="B49" s="8">
        <v>2010</v>
      </c>
      <c r="C49" s="25"/>
      <c r="D49" s="25"/>
      <c r="E49" s="35">
        <v>29999999.99</v>
      </c>
      <c r="F49" s="35">
        <v>17157000</v>
      </c>
      <c r="G49" s="35">
        <v>12842999.99</v>
      </c>
      <c r="H49" s="94"/>
      <c r="I49" s="94"/>
      <c r="J49" s="96"/>
      <c r="K49" s="94"/>
      <c r="L49" s="94"/>
      <c r="M49" s="94"/>
      <c r="N49" s="94"/>
      <c r="O49" s="94"/>
      <c r="P49" s="94"/>
      <c r="Q49" s="94"/>
    </row>
    <row r="50" spans="1:17" s="5" customFormat="1" ht="15.75" customHeight="1">
      <c r="A50" s="15"/>
      <c r="B50" s="8">
        <v>2011</v>
      </c>
      <c r="C50" s="33"/>
      <c r="D50" s="33"/>
      <c r="E50" s="35">
        <v>11637134.69</v>
      </c>
      <c r="F50" s="35">
        <v>9927404.69</v>
      </c>
      <c r="G50" s="35">
        <v>1709730</v>
      </c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1:17" s="5" customFormat="1" ht="15.75" customHeight="1">
      <c r="A51" s="15"/>
      <c r="B51" s="8"/>
      <c r="C51" s="41"/>
      <c r="D51" s="41"/>
      <c r="E51" s="35"/>
      <c r="F51" s="35"/>
      <c r="G51" s="35"/>
      <c r="H51" s="13"/>
      <c r="I51" s="13"/>
      <c r="J51" s="13"/>
      <c r="K51" s="13"/>
      <c r="L51" s="13"/>
      <c r="M51" s="13"/>
      <c r="N51" s="13"/>
      <c r="O51" s="13"/>
      <c r="P51" s="13"/>
      <c r="Q51" s="38"/>
    </row>
    <row r="52" spans="1:17" s="5" customFormat="1" ht="15">
      <c r="A52" s="99" t="s">
        <v>57</v>
      </c>
      <c r="B52" s="9" t="s">
        <v>29</v>
      </c>
      <c r="C52" s="44" t="s">
        <v>41</v>
      </c>
      <c r="D52" s="45"/>
      <c r="E52" s="45"/>
      <c r="F52" s="45"/>
      <c r="G52" s="45"/>
      <c r="H52" s="46"/>
      <c r="I52" s="47"/>
      <c r="J52" s="47"/>
      <c r="K52" s="47"/>
      <c r="L52" s="47"/>
      <c r="M52" s="47"/>
      <c r="N52" s="47"/>
      <c r="O52" s="47"/>
      <c r="P52" s="47"/>
      <c r="Q52" s="21"/>
    </row>
    <row r="53" spans="1:17" s="5" customFormat="1" ht="15">
      <c r="A53" s="105"/>
      <c r="B53" s="9" t="s">
        <v>31</v>
      </c>
      <c r="C53" s="27" t="s">
        <v>42</v>
      </c>
      <c r="D53" s="17"/>
      <c r="E53" s="17"/>
      <c r="F53" s="17"/>
      <c r="G53" s="17"/>
      <c r="H53" s="19"/>
      <c r="I53" s="22"/>
      <c r="J53" s="22"/>
      <c r="K53" s="22"/>
      <c r="L53" s="22"/>
      <c r="M53" s="22"/>
      <c r="N53" s="22"/>
      <c r="O53" s="22"/>
      <c r="P53" s="22"/>
      <c r="Q53" s="23"/>
    </row>
    <row r="54" spans="1:17" s="5" customFormat="1" ht="15">
      <c r="A54" s="105"/>
      <c r="B54" s="9" t="s">
        <v>33</v>
      </c>
      <c r="C54" s="27" t="s">
        <v>43</v>
      </c>
      <c r="D54" s="17"/>
      <c r="E54" s="17"/>
      <c r="F54" s="17"/>
      <c r="G54" s="17"/>
      <c r="H54" s="19"/>
      <c r="I54" s="22"/>
      <c r="J54" s="22"/>
      <c r="K54" s="22"/>
      <c r="L54" s="22"/>
      <c r="M54" s="22"/>
      <c r="N54" s="22"/>
      <c r="O54" s="22"/>
      <c r="P54" s="22"/>
      <c r="Q54" s="23"/>
    </row>
    <row r="55" spans="1:17" s="5" customFormat="1" ht="45" customHeight="1">
      <c r="A55" s="105"/>
      <c r="B55" s="28" t="s">
        <v>78</v>
      </c>
      <c r="C55" s="32" t="s">
        <v>51</v>
      </c>
      <c r="D55" s="14" t="s">
        <v>46</v>
      </c>
      <c r="E55" s="35">
        <f>SUM(E56:E57)</f>
        <v>9197929.270000001</v>
      </c>
      <c r="F55" s="35">
        <f>SUM(F56:F57)</f>
        <v>4792077.2700000005</v>
      </c>
      <c r="G55" s="35">
        <f>SUM(G56:G57)</f>
        <v>4405852</v>
      </c>
      <c r="H55" s="36">
        <f>SUM(H56)</f>
        <v>129162.22</v>
      </c>
      <c r="I55" s="35">
        <f>SUM(I56)</f>
        <v>64581.11</v>
      </c>
      <c r="J55" s="35">
        <v>0</v>
      </c>
      <c r="K55" s="35">
        <f aca="true" t="shared" si="7" ref="K55:Q55">SUM(K56)</f>
        <v>0</v>
      </c>
      <c r="L55" s="35">
        <f t="shared" si="7"/>
        <v>64581.11</v>
      </c>
      <c r="M55" s="35">
        <f t="shared" si="7"/>
        <v>64581.11</v>
      </c>
      <c r="N55" s="35">
        <f t="shared" si="7"/>
        <v>0</v>
      </c>
      <c r="O55" s="35">
        <f t="shared" si="7"/>
        <v>0</v>
      </c>
      <c r="P55" s="35">
        <f t="shared" si="7"/>
        <v>0</v>
      </c>
      <c r="Q55" s="35">
        <f t="shared" si="7"/>
        <v>64581.11</v>
      </c>
    </row>
    <row r="56" spans="1:17" s="5" customFormat="1" ht="17.25" customHeight="1">
      <c r="A56" s="105"/>
      <c r="B56" s="8" t="s">
        <v>45</v>
      </c>
      <c r="C56" s="25"/>
      <c r="D56" s="25"/>
      <c r="E56" s="35">
        <f>SUM(F56:G56)</f>
        <v>9068767.05</v>
      </c>
      <c r="F56" s="35">
        <v>4727496.16</v>
      </c>
      <c r="G56" s="35">
        <v>4341270.89</v>
      </c>
      <c r="H56" s="93">
        <f>SUM(I56,M56)</f>
        <v>129162.22</v>
      </c>
      <c r="I56" s="93">
        <f>SUM(J56:L57)</f>
        <v>64581.11</v>
      </c>
      <c r="J56" s="95">
        <v>0</v>
      </c>
      <c r="K56" s="93">
        <v>0</v>
      </c>
      <c r="L56" s="93">
        <v>64581.11</v>
      </c>
      <c r="M56" s="93">
        <f>SUM(N56:Q57)</f>
        <v>64581.11</v>
      </c>
      <c r="N56" s="93">
        <v>0</v>
      </c>
      <c r="O56" s="93">
        <v>0</v>
      </c>
      <c r="P56" s="93">
        <v>0</v>
      </c>
      <c r="Q56" s="93">
        <v>64581.11</v>
      </c>
    </row>
    <row r="57" spans="1:17" s="5" customFormat="1" ht="15.75" customHeight="1">
      <c r="A57" s="105"/>
      <c r="B57" s="8">
        <v>2010</v>
      </c>
      <c r="C57" s="25"/>
      <c r="D57" s="25"/>
      <c r="E57" s="35">
        <f>SUM(F57:G57)</f>
        <v>129162.22</v>
      </c>
      <c r="F57" s="35">
        <v>64581.11</v>
      </c>
      <c r="G57" s="35">
        <v>64581.11</v>
      </c>
      <c r="H57" s="94"/>
      <c r="I57" s="94"/>
      <c r="J57" s="96"/>
      <c r="K57" s="94"/>
      <c r="L57" s="94"/>
      <c r="M57" s="94"/>
      <c r="N57" s="94"/>
      <c r="O57" s="94"/>
      <c r="P57" s="94"/>
      <c r="Q57" s="94"/>
    </row>
    <row r="58" spans="1:17" s="5" customFormat="1" ht="15.75" customHeight="1">
      <c r="A58" s="15"/>
      <c r="B58" s="8"/>
      <c r="C58" s="41"/>
      <c r="D58" s="41"/>
      <c r="E58" s="35"/>
      <c r="F58" s="35"/>
      <c r="G58" s="35"/>
      <c r="H58" s="13"/>
      <c r="I58" s="13"/>
      <c r="J58" s="13"/>
      <c r="K58" s="13"/>
      <c r="L58" s="13"/>
      <c r="M58" s="13"/>
      <c r="N58" s="13"/>
      <c r="O58" s="13"/>
      <c r="P58" s="13"/>
      <c r="Q58" s="38"/>
    </row>
    <row r="59" spans="1:17" s="17" customFormat="1" ht="15">
      <c r="A59" s="99" t="s">
        <v>58</v>
      </c>
      <c r="B59" s="9" t="s">
        <v>29</v>
      </c>
      <c r="C59" s="27" t="s">
        <v>41</v>
      </c>
      <c r="D59" s="18"/>
      <c r="E59" s="18"/>
      <c r="F59" s="18"/>
      <c r="G59" s="18"/>
      <c r="H59" s="19"/>
      <c r="I59" s="20"/>
      <c r="J59" s="20"/>
      <c r="K59" s="20"/>
      <c r="L59" s="20"/>
      <c r="M59" s="20"/>
      <c r="N59" s="20"/>
      <c r="O59" s="20"/>
      <c r="P59" s="20"/>
      <c r="Q59" s="21"/>
    </row>
    <row r="60" spans="1:17" s="17" customFormat="1" ht="15">
      <c r="A60" s="100"/>
      <c r="B60" s="9" t="s">
        <v>31</v>
      </c>
      <c r="C60" s="27" t="s">
        <v>47</v>
      </c>
      <c r="H60" s="19"/>
      <c r="I60" s="22"/>
      <c r="J60" s="22"/>
      <c r="K60" s="22"/>
      <c r="L60" s="22"/>
      <c r="M60" s="22"/>
      <c r="N60" s="22"/>
      <c r="O60" s="22"/>
      <c r="P60" s="22"/>
      <c r="Q60" s="23"/>
    </row>
    <row r="61" spans="1:17" s="17" customFormat="1" ht="15">
      <c r="A61" s="100"/>
      <c r="B61" s="9" t="s">
        <v>33</v>
      </c>
      <c r="C61" s="27" t="s">
        <v>48</v>
      </c>
      <c r="H61" s="19"/>
      <c r="I61" s="22"/>
      <c r="J61" s="22"/>
      <c r="K61" s="22"/>
      <c r="L61" s="22"/>
      <c r="M61" s="22"/>
      <c r="N61" s="22"/>
      <c r="O61" s="22"/>
      <c r="P61" s="22"/>
      <c r="Q61" s="23"/>
    </row>
    <row r="62" spans="1:17" s="17" customFormat="1" ht="45" customHeight="1">
      <c r="A62" s="100"/>
      <c r="B62" s="28" t="s">
        <v>50</v>
      </c>
      <c r="C62" s="32" t="s">
        <v>51</v>
      </c>
      <c r="D62" s="14" t="s">
        <v>52</v>
      </c>
      <c r="E62" s="35">
        <f>SUM(E63:E66)</f>
        <v>15500000</v>
      </c>
      <c r="F62" s="35">
        <f>SUM(F63:F66)</f>
        <v>5425000</v>
      </c>
      <c r="G62" s="35">
        <f>SUM(G63:G66)</f>
        <v>10075000</v>
      </c>
      <c r="H62" s="36">
        <f>SUM(H63)</f>
        <v>6200000</v>
      </c>
      <c r="I62" s="35">
        <f>SUM(I63)</f>
        <v>1000000</v>
      </c>
      <c r="J62" s="35">
        <v>0</v>
      </c>
      <c r="K62" s="35">
        <f aca="true" t="shared" si="8" ref="K62:Q62">SUM(K63)</f>
        <v>0</v>
      </c>
      <c r="L62" s="35">
        <f t="shared" si="8"/>
        <v>1000000</v>
      </c>
      <c r="M62" s="35">
        <f t="shared" si="8"/>
        <v>5200000</v>
      </c>
      <c r="N62" s="35">
        <f t="shared" si="8"/>
        <v>0</v>
      </c>
      <c r="O62" s="35">
        <f t="shared" si="8"/>
        <v>0</v>
      </c>
      <c r="P62" s="35">
        <f t="shared" si="8"/>
        <v>0</v>
      </c>
      <c r="Q62" s="35">
        <f t="shared" si="8"/>
        <v>5200000</v>
      </c>
    </row>
    <row r="63" spans="1:17" s="17" customFormat="1" ht="17.25" customHeight="1">
      <c r="A63" s="100"/>
      <c r="B63" s="8" t="s">
        <v>45</v>
      </c>
      <c r="C63" s="25"/>
      <c r="D63" s="25"/>
      <c r="E63" s="35">
        <v>357000</v>
      </c>
      <c r="F63" s="35">
        <v>357000</v>
      </c>
      <c r="G63" s="35">
        <v>0</v>
      </c>
      <c r="H63" s="93">
        <f>SUM(I63,M63)</f>
        <v>6200000</v>
      </c>
      <c r="I63" s="93">
        <v>1000000</v>
      </c>
      <c r="J63" s="95">
        <v>0</v>
      </c>
      <c r="K63" s="93">
        <v>0</v>
      </c>
      <c r="L63" s="93">
        <v>1000000</v>
      </c>
      <c r="M63" s="93">
        <v>5200000</v>
      </c>
      <c r="N63" s="93">
        <v>0</v>
      </c>
      <c r="O63" s="93">
        <v>0</v>
      </c>
      <c r="P63" s="93">
        <v>0</v>
      </c>
      <c r="Q63" s="93">
        <v>5200000</v>
      </c>
    </row>
    <row r="64" spans="1:17" s="17" customFormat="1" ht="15.75" customHeight="1">
      <c r="A64" s="100"/>
      <c r="B64" s="8">
        <v>2010</v>
      </c>
      <c r="C64" s="25"/>
      <c r="D64" s="25"/>
      <c r="E64" s="35">
        <v>6200000</v>
      </c>
      <c r="F64" s="35">
        <v>1000000</v>
      </c>
      <c r="G64" s="35">
        <v>5200000</v>
      </c>
      <c r="H64" s="94"/>
      <c r="I64" s="94"/>
      <c r="J64" s="96"/>
      <c r="K64" s="94"/>
      <c r="L64" s="94"/>
      <c r="M64" s="94"/>
      <c r="N64" s="94"/>
      <c r="O64" s="94"/>
      <c r="P64" s="94"/>
      <c r="Q64" s="94"/>
    </row>
    <row r="65" spans="1:17" s="17" customFormat="1" ht="15.75" customHeight="1">
      <c r="A65" s="40"/>
      <c r="B65" s="8">
        <v>2011</v>
      </c>
      <c r="C65" s="25"/>
      <c r="D65" s="25"/>
      <c r="E65" s="35">
        <v>3000000</v>
      </c>
      <c r="F65" s="35">
        <v>1050000</v>
      </c>
      <c r="G65" s="35">
        <v>1950000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</row>
    <row r="66" spans="1:17" s="17" customFormat="1" ht="15.75" customHeight="1">
      <c r="A66" s="40"/>
      <c r="B66" s="13" t="s">
        <v>53</v>
      </c>
      <c r="C66" s="33"/>
      <c r="D66" s="33"/>
      <c r="E66" s="35">
        <v>5943000</v>
      </c>
      <c r="F66" s="35">
        <v>3018000</v>
      </c>
      <c r="G66" s="35">
        <v>2925000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</row>
    <row r="67" spans="1:17" s="17" customFormat="1" ht="15.75" customHeight="1">
      <c r="A67" s="40"/>
      <c r="B67" s="39"/>
      <c r="C67" s="33"/>
      <c r="D67" s="33"/>
      <c r="E67" s="34"/>
      <c r="F67" s="34"/>
      <c r="G67" s="34"/>
      <c r="H67" s="43"/>
      <c r="I67" s="43"/>
      <c r="J67" s="43"/>
      <c r="K67" s="43"/>
      <c r="L67" s="43"/>
      <c r="M67" s="43"/>
      <c r="N67" s="43"/>
      <c r="O67" s="43"/>
      <c r="P67" s="43"/>
      <c r="Q67" s="42"/>
    </row>
    <row r="68" spans="1:17" s="17" customFormat="1" ht="15">
      <c r="A68" s="99" t="s">
        <v>62</v>
      </c>
      <c r="B68" s="9" t="s">
        <v>29</v>
      </c>
      <c r="C68" s="27" t="s">
        <v>41</v>
      </c>
      <c r="D68" s="18"/>
      <c r="E68" s="18"/>
      <c r="F68" s="18"/>
      <c r="G68" s="18"/>
      <c r="H68" s="19"/>
      <c r="I68" s="20"/>
      <c r="J68" s="20"/>
      <c r="K68" s="20"/>
      <c r="L68" s="20"/>
      <c r="M68" s="20"/>
      <c r="N68" s="20"/>
      <c r="O68" s="20"/>
      <c r="P68" s="20"/>
      <c r="Q68" s="21"/>
    </row>
    <row r="69" spans="1:17" s="17" customFormat="1" ht="15">
      <c r="A69" s="100"/>
      <c r="B69" s="9" t="s">
        <v>31</v>
      </c>
      <c r="C69" s="27" t="s">
        <v>59</v>
      </c>
      <c r="D69" s="5"/>
      <c r="E69" s="5"/>
      <c r="F69" s="5"/>
      <c r="H69" s="19"/>
      <c r="I69" s="22"/>
      <c r="J69" s="22"/>
      <c r="K69" s="22"/>
      <c r="L69" s="22"/>
      <c r="M69" s="22"/>
      <c r="N69" s="22"/>
      <c r="O69" s="22"/>
      <c r="P69" s="22"/>
      <c r="Q69" s="23"/>
    </row>
    <row r="70" spans="1:17" s="17" customFormat="1" ht="15">
      <c r="A70" s="100"/>
      <c r="B70" s="9" t="s">
        <v>33</v>
      </c>
      <c r="C70" s="27" t="s">
        <v>60</v>
      </c>
      <c r="D70" s="5"/>
      <c r="E70" s="5"/>
      <c r="F70" s="5"/>
      <c r="H70" s="19"/>
      <c r="I70" s="22"/>
      <c r="J70" s="22"/>
      <c r="K70" s="22"/>
      <c r="L70" s="22"/>
      <c r="M70" s="22"/>
      <c r="N70" s="22"/>
      <c r="O70" s="22"/>
      <c r="P70" s="22"/>
      <c r="Q70" s="23"/>
    </row>
    <row r="71" spans="1:17" s="17" customFormat="1" ht="60" customHeight="1">
      <c r="A71" s="100"/>
      <c r="B71" s="28" t="s">
        <v>90</v>
      </c>
      <c r="C71" s="32" t="s">
        <v>51</v>
      </c>
      <c r="D71" s="14" t="s">
        <v>61</v>
      </c>
      <c r="E71" s="35">
        <f>SUM(E72:E73)</f>
        <v>600000</v>
      </c>
      <c r="F71" s="35">
        <f>SUM(F72:F73)</f>
        <v>240000</v>
      </c>
      <c r="G71" s="35">
        <f>SUM(G72:G73)</f>
        <v>360000</v>
      </c>
      <c r="H71" s="36">
        <f>SUM(H72)</f>
        <v>597000</v>
      </c>
      <c r="I71" s="35">
        <f>SUM(I72)</f>
        <v>238800</v>
      </c>
      <c r="J71" s="35">
        <v>0</v>
      </c>
      <c r="K71" s="35">
        <f aca="true" t="shared" si="9" ref="K71:Q71">SUM(K72)</f>
        <v>0</v>
      </c>
      <c r="L71" s="35">
        <f t="shared" si="9"/>
        <v>238800</v>
      </c>
      <c r="M71" s="35">
        <f t="shared" si="9"/>
        <v>358200</v>
      </c>
      <c r="N71" s="35">
        <f t="shared" si="9"/>
        <v>0</v>
      </c>
      <c r="O71" s="35">
        <f t="shared" si="9"/>
        <v>0</v>
      </c>
      <c r="P71" s="35">
        <f t="shared" si="9"/>
        <v>0</v>
      </c>
      <c r="Q71" s="35">
        <f t="shared" si="9"/>
        <v>358200</v>
      </c>
    </row>
    <row r="72" spans="1:17" s="17" customFormat="1" ht="17.25" customHeight="1">
      <c r="A72" s="100"/>
      <c r="B72" s="8" t="s">
        <v>45</v>
      </c>
      <c r="C72" s="25"/>
      <c r="D72" s="25"/>
      <c r="E72" s="35">
        <v>3000</v>
      </c>
      <c r="F72" s="35">
        <v>1200</v>
      </c>
      <c r="G72" s="35">
        <v>1800</v>
      </c>
      <c r="H72" s="93">
        <v>597000</v>
      </c>
      <c r="I72" s="93">
        <v>238800</v>
      </c>
      <c r="J72" s="103"/>
      <c r="K72" s="103"/>
      <c r="L72" s="93">
        <v>238800</v>
      </c>
      <c r="M72" s="93">
        <v>358200</v>
      </c>
      <c r="N72" s="93">
        <v>0</v>
      </c>
      <c r="O72" s="93">
        <v>0</v>
      </c>
      <c r="P72" s="93">
        <v>0</v>
      </c>
      <c r="Q72" s="93">
        <v>358200</v>
      </c>
    </row>
    <row r="73" spans="1:17" s="17" customFormat="1" ht="15.75" customHeight="1">
      <c r="A73" s="100"/>
      <c r="B73" s="8">
        <v>2010</v>
      </c>
      <c r="C73" s="33"/>
      <c r="D73" s="33"/>
      <c r="E73" s="35">
        <v>597000</v>
      </c>
      <c r="F73" s="35">
        <v>238800</v>
      </c>
      <c r="G73" s="35">
        <v>358200</v>
      </c>
      <c r="H73" s="101"/>
      <c r="I73" s="101"/>
      <c r="J73" s="98"/>
      <c r="K73" s="98"/>
      <c r="L73" s="101"/>
      <c r="M73" s="101"/>
      <c r="N73" s="101"/>
      <c r="O73" s="101"/>
      <c r="P73" s="101"/>
      <c r="Q73" s="101"/>
    </row>
    <row r="74" spans="1:17" s="17" customFormat="1" ht="15.75" customHeight="1">
      <c r="A74" s="40"/>
      <c r="B74" s="39"/>
      <c r="C74" s="33"/>
      <c r="D74" s="33"/>
      <c r="E74" s="34"/>
      <c r="F74" s="34"/>
      <c r="G74" s="34"/>
      <c r="H74" s="43"/>
      <c r="I74" s="43"/>
      <c r="J74" s="43"/>
      <c r="K74" s="43"/>
      <c r="L74" s="43"/>
      <c r="M74" s="43"/>
      <c r="N74" s="43"/>
      <c r="O74" s="43"/>
      <c r="P74" s="43"/>
      <c r="Q74" s="43"/>
    </row>
    <row r="75" spans="1:17" s="17" customFormat="1" ht="15">
      <c r="A75" s="99" t="s">
        <v>67</v>
      </c>
      <c r="B75" s="9" t="s">
        <v>29</v>
      </c>
      <c r="C75" s="27" t="s">
        <v>41</v>
      </c>
      <c r="D75" s="18"/>
      <c r="E75" s="18"/>
      <c r="F75" s="18"/>
      <c r="G75" s="18"/>
      <c r="H75" s="19"/>
      <c r="I75" s="20"/>
      <c r="J75" s="20"/>
      <c r="K75" s="20"/>
      <c r="L75" s="20"/>
      <c r="M75" s="20"/>
      <c r="N75" s="20"/>
      <c r="O75" s="20"/>
      <c r="P75" s="20"/>
      <c r="Q75" s="49"/>
    </row>
    <row r="76" spans="1:17" s="17" customFormat="1" ht="15">
      <c r="A76" s="100"/>
      <c r="B76" s="9" t="s">
        <v>31</v>
      </c>
      <c r="C76" s="27" t="s">
        <v>63</v>
      </c>
      <c r="H76" s="19"/>
      <c r="I76" s="22"/>
      <c r="J76" s="22"/>
      <c r="K76" s="22"/>
      <c r="L76" s="22"/>
      <c r="M76" s="22"/>
      <c r="N76" s="22"/>
      <c r="O76" s="22"/>
      <c r="P76" s="22"/>
      <c r="Q76" s="23"/>
    </row>
    <row r="77" spans="1:17" s="17" customFormat="1" ht="15">
      <c r="A77" s="100"/>
      <c r="B77" s="9" t="s">
        <v>33</v>
      </c>
      <c r="C77" s="27" t="s">
        <v>64</v>
      </c>
      <c r="H77" s="19"/>
      <c r="I77" s="22"/>
      <c r="J77" s="22"/>
      <c r="K77" s="22"/>
      <c r="L77" s="22"/>
      <c r="M77" s="22"/>
      <c r="N77" s="22"/>
      <c r="O77" s="22"/>
      <c r="P77" s="22"/>
      <c r="Q77" s="23"/>
    </row>
    <row r="78" spans="1:17" s="17" customFormat="1" ht="45" customHeight="1">
      <c r="A78" s="100"/>
      <c r="B78" s="28" t="s">
        <v>65</v>
      </c>
      <c r="C78" s="32" t="s">
        <v>51</v>
      </c>
      <c r="D78" s="14" t="s">
        <v>66</v>
      </c>
      <c r="E78" s="35">
        <f>SUM(E79:E80)</f>
        <v>4400000</v>
      </c>
      <c r="F78" s="35">
        <f>SUM(F79:F80)</f>
        <v>1903250</v>
      </c>
      <c r="G78" s="35">
        <f>SUM(G79:G80)</f>
        <v>2496750</v>
      </c>
      <c r="H78" s="36">
        <f>SUM(H79)</f>
        <v>3329000</v>
      </c>
      <c r="I78" s="35">
        <f>SUM(I79)</f>
        <v>832250</v>
      </c>
      <c r="J78" s="35">
        <v>0</v>
      </c>
      <c r="K78" s="35">
        <f aca="true" t="shared" si="10" ref="K78:Q78">SUM(K79)</f>
        <v>0</v>
      </c>
      <c r="L78" s="35">
        <f t="shared" si="10"/>
        <v>832250</v>
      </c>
      <c r="M78" s="35">
        <f t="shared" si="10"/>
        <v>2496750</v>
      </c>
      <c r="N78" s="35">
        <f t="shared" si="10"/>
        <v>0</v>
      </c>
      <c r="O78" s="35">
        <f t="shared" si="10"/>
        <v>0</v>
      </c>
      <c r="P78" s="35">
        <f t="shared" si="10"/>
        <v>0</v>
      </c>
      <c r="Q78" s="35">
        <f t="shared" si="10"/>
        <v>2496750</v>
      </c>
    </row>
    <row r="79" spans="1:17" s="17" customFormat="1" ht="17.25" customHeight="1">
      <c r="A79" s="100"/>
      <c r="B79" s="8" t="s">
        <v>45</v>
      </c>
      <c r="C79" s="25"/>
      <c r="D79" s="25"/>
      <c r="E79" s="35">
        <v>1071000</v>
      </c>
      <c r="F79" s="35">
        <v>1071000</v>
      </c>
      <c r="G79" s="35">
        <v>0</v>
      </c>
      <c r="H79" s="93">
        <v>3329000</v>
      </c>
      <c r="I79" s="93">
        <v>832250</v>
      </c>
      <c r="J79" s="95">
        <v>0</v>
      </c>
      <c r="K79" s="93">
        <v>0</v>
      </c>
      <c r="L79" s="93">
        <v>832250</v>
      </c>
      <c r="M79" s="93">
        <v>2496750</v>
      </c>
      <c r="N79" s="93">
        <v>0</v>
      </c>
      <c r="O79" s="93">
        <v>0</v>
      </c>
      <c r="P79" s="93">
        <v>0</v>
      </c>
      <c r="Q79" s="93">
        <v>2496750</v>
      </c>
    </row>
    <row r="80" spans="1:17" s="17" customFormat="1" ht="15.75" customHeight="1">
      <c r="A80" s="100"/>
      <c r="B80" s="8">
        <v>2010</v>
      </c>
      <c r="C80" s="33"/>
      <c r="D80" s="33"/>
      <c r="E80" s="35">
        <v>3329000</v>
      </c>
      <c r="F80" s="35">
        <v>832250</v>
      </c>
      <c r="G80" s="35">
        <v>2496750</v>
      </c>
      <c r="H80" s="98"/>
      <c r="I80" s="98"/>
      <c r="J80" s="98"/>
      <c r="K80" s="98"/>
      <c r="L80" s="98"/>
      <c r="M80" s="98"/>
      <c r="N80" s="98"/>
      <c r="O80" s="98"/>
      <c r="P80" s="98"/>
      <c r="Q80" s="98"/>
    </row>
    <row r="81" spans="1:17" s="17" customFormat="1" ht="15.75" customHeight="1">
      <c r="A81" s="126"/>
      <c r="B81" s="39"/>
      <c r="C81" s="41"/>
      <c r="D81" s="41"/>
      <c r="E81" s="34"/>
      <c r="F81" s="34"/>
      <c r="G81" s="34"/>
      <c r="H81" s="43"/>
      <c r="I81" s="43"/>
      <c r="J81" s="43"/>
      <c r="K81" s="43"/>
      <c r="L81" s="43"/>
      <c r="M81" s="43"/>
      <c r="N81" s="43"/>
      <c r="O81" s="43"/>
      <c r="P81" s="43"/>
      <c r="Q81" s="43"/>
    </row>
    <row r="82" spans="1:17" s="5" customFormat="1" ht="15">
      <c r="A82" s="119" t="s">
        <v>77</v>
      </c>
      <c r="B82" s="9" t="s">
        <v>29</v>
      </c>
      <c r="C82" s="27" t="s">
        <v>80</v>
      </c>
      <c r="D82" s="76"/>
      <c r="E82" s="76"/>
      <c r="F82" s="76"/>
      <c r="G82" s="76"/>
      <c r="H82" s="77"/>
      <c r="I82" s="78"/>
      <c r="J82" s="78"/>
      <c r="K82" s="78"/>
      <c r="L82" s="78"/>
      <c r="M82" s="78"/>
      <c r="N82" s="78"/>
      <c r="O82" s="78"/>
      <c r="P82" s="78"/>
      <c r="Q82" s="79"/>
    </row>
    <row r="83" spans="1:17" s="5" customFormat="1" ht="15">
      <c r="A83" s="120"/>
      <c r="B83" s="9" t="s">
        <v>31</v>
      </c>
      <c r="C83" s="27" t="s">
        <v>81</v>
      </c>
      <c r="D83" s="27"/>
      <c r="E83" s="27"/>
      <c r="F83" s="27"/>
      <c r="G83" s="27"/>
      <c r="H83" s="77"/>
      <c r="I83" s="80"/>
      <c r="J83" s="80"/>
      <c r="K83" s="80"/>
      <c r="L83" s="80"/>
      <c r="M83" s="80"/>
      <c r="N83" s="80"/>
      <c r="O83" s="80"/>
      <c r="P83" s="80"/>
      <c r="Q83" s="81"/>
    </row>
    <row r="84" spans="1:17" s="5" customFormat="1" ht="15">
      <c r="A84" s="120"/>
      <c r="B84" s="9" t="s">
        <v>33</v>
      </c>
      <c r="C84" s="27" t="s">
        <v>82</v>
      </c>
      <c r="D84" s="27"/>
      <c r="E84" s="27"/>
      <c r="F84" s="27"/>
      <c r="G84" s="27"/>
      <c r="H84" s="77"/>
      <c r="I84" s="80"/>
      <c r="J84" s="80"/>
      <c r="K84" s="80"/>
      <c r="L84" s="80"/>
      <c r="M84" s="80"/>
      <c r="N84" s="80"/>
      <c r="O84" s="80"/>
      <c r="P84" s="80"/>
      <c r="Q84" s="81"/>
    </row>
    <row r="85" spans="1:18" s="5" customFormat="1" ht="52.5" customHeight="1">
      <c r="A85" s="120"/>
      <c r="B85" s="9" t="s">
        <v>83</v>
      </c>
      <c r="C85" s="74" t="s">
        <v>80</v>
      </c>
      <c r="D85" s="74" t="s">
        <v>84</v>
      </c>
      <c r="E85" s="82">
        <f>SUM(E86:E87)</f>
        <v>101186274</v>
      </c>
      <c r="F85" s="82">
        <f>SUM(F86:F87)</f>
        <v>69179945</v>
      </c>
      <c r="G85" s="82">
        <f>SUM(G86:G87)</f>
        <v>32006329</v>
      </c>
      <c r="H85" s="83">
        <f>SUM(I85,M85)</f>
        <v>116800</v>
      </c>
      <c r="I85" s="82">
        <f>SUM(J85:L85)</f>
        <v>116800</v>
      </c>
      <c r="J85" s="82">
        <f>SUM(J86)</f>
        <v>0</v>
      </c>
      <c r="K85" s="35">
        <f>SUM(K86)</f>
        <v>0</v>
      </c>
      <c r="L85" s="82">
        <f>SUM(L86)</f>
        <v>116800</v>
      </c>
      <c r="M85" s="82">
        <f>SUM(N85:Q85)</f>
        <v>0</v>
      </c>
      <c r="N85" s="82">
        <f>SUM(N86)</f>
        <v>0</v>
      </c>
      <c r="O85" s="82">
        <f>SUM(O86)</f>
        <v>0</v>
      </c>
      <c r="P85" s="82">
        <f>SUM(P86)</f>
        <v>0</v>
      </c>
      <c r="Q85" s="82">
        <f>SUM(Q86)</f>
        <v>0</v>
      </c>
      <c r="R85" s="3"/>
    </row>
    <row r="86" spans="1:18" s="5" customFormat="1" ht="21" customHeight="1">
      <c r="A86" s="120"/>
      <c r="B86" s="84" t="s">
        <v>85</v>
      </c>
      <c r="C86" s="44"/>
      <c r="D86" s="85"/>
      <c r="E86" s="86">
        <f>SUM(F86:G86)</f>
        <v>101069474</v>
      </c>
      <c r="F86" s="82">
        <v>69063145</v>
      </c>
      <c r="G86" s="82">
        <v>32006329</v>
      </c>
      <c r="H86" s="122">
        <f>SUM(M86,I86)</f>
        <v>116800</v>
      </c>
      <c r="I86" s="122">
        <f>SUM(J86:L86)</f>
        <v>116800</v>
      </c>
      <c r="J86" s="124">
        <v>0</v>
      </c>
      <c r="K86" s="122">
        <v>0</v>
      </c>
      <c r="L86" s="122">
        <v>116800</v>
      </c>
      <c r="M86" s="122">
        <f>SUM(N86:Q86)</f>
        <v>0</v>
      </c>
      <c r="N86" s="122">
        <v>0</v>
      </c>
      <c r="O86" s="122">
        <v>0</v>
      </c>
      <c r="P86" s="122">
        <v>0</v>
      </c>
      <c r="Q86" s="122">
        <v>0</v>
      </c>
      <c r="R86" s="3"/>
    </row>
    <row r="87" spans="1:18" s="5" customFormat="1" ht="21" customHeight="1">
      <c r="A87" s="121"/>
      <c r="B87" s="84">
        <v>2010</v>
      </c>
      <c r="C87" s="87"/>
      <c r="D87" s="88"/>
      <c r="E87" s="86">
        <f>SUM(F87:G87)</f>
        <v>116800</v>
      </c>
      <c r="F87" s="89">
        <v>116800</v>
      </c>
      <c r="G87" s="89">
        <v>0</v>
      </c>
      <c r="H87" s="123"/>
      <c r="I87" s="123"/>
      <c r="J87" s="125"/>
      <c r="K87" s="123"/>
      <c r="L87" s="123"/>
      <c r="M87" s="123"/>
      <c r="N87" s="123"/>
      <c r="O87" s="123"/>
      <c r="P87" s="123"/>
      <c r="Q87" s="123"/>
      <c r="R87" s="3"/>
    </row>
    <row r="88" spans="1:17" s="17" customFormat="1" ht="15">
      <c r="A88" s="99" t="s">
        <v>86</v>
      </c>
      <c r="B88" s="9" t="s">
        <v>29</v>
      </c>
      <c r="C88" s="27" t="s">
        <v>41</v>
      </c>
      <c r="D88" s="18"/>
      <c r="E88" s="18"/>
      <c r="F88" s="18"/>
      <c r="G88" s="18"/>
      <c r="H88" s="19"/>
      <c r="I88" s="20"/>
      <c r="J88" s="20"/>
      <c r="K88" s="20"/>
      <c r="L88" s="20"/>
      <c r="M88" s="20"/>
      <c r="N88" s="20"/>
      <c r="O88" s="20"/>
      <c r="P88" s="20"/>
      <c r="Q88" s="21"/>
    </row>
    <row r="89" spans="1:17" s="17" customFormat="1" ht="15">
      <c r="A89" s="100"/>
      <c r="B89" s="9" t="s">
        <v>31</v>
      </c>
      <c r="C89" s="27" t="s">
        <v>68</v>
      </c>
      <c r="H89" s="19"/>
      <c r="I89" s="22"/>
      <c r="J89" s="22"/>
      <c r="K89" s="22"/>
      <c r="L89" s="22"/>
      <c r="M89" s="22"/>
      <c r="N89" s="22"/>
      <c r="O89" s="22"/>
      <c r="P89" s="22"/>
      <c r="Q89" s="23"/>
    </row>
    <row r="90" spans="1:17" s="17" customFormat="1" ht="15">
      <c r="A90" s="100"/>
      <c r="B90" s="9" t="s">
        <v>33</v>
      </c>
      <c r="C90" s="27" t="s">
        <v>69</v>
      </c>
      <c r="H90" s="19"/>
      <c r="I90" s="22"/>
      <c r="J90" s="22"/>
      <c r="K90" s="22"/>
      <c r="L90" s="22"/>
      <c r="M90" s="22"/>
      <c r="N90" s="22"/>
      <c r="O90" s="22"/>
      <c r="P90" s="22"/>
      <c r="Q90" s="23"/>
    </row>
    <row r="91" spans="1:17" s="17" customFormat="1" ht="45" customHeight="1">
      <c r="A91" s="100"/>
      <c r="B91" s="28" t="s">
        <v>70</v>
      </c>
      <c r="C91" s="32" t="s">
        <v>51</v>
      </c>
      <c r="D91" s="14" t="s">
        <v>71</v>
      </c>
      <c r="E91" s="35">
        <f>SUM(E92:E94)</f>
        <v>13300000</v>
      </c>
      <c r="F91" s="35">
        <f>SUM(F92:F94)</f>
        <v>7403355</v>
      </c>
      <c r="G91" s="35">
        <f>SUM(G92:G94)</f>
        <v>5896645</v>
      </c>
      <c r="H91" s="36">
        <f>SUM(H92)</f>
        <v>7401000</v>
      </c>
      <c r="I91" s="35">
        <f>SUM(I92)</f>
        <v>2062826</v>
      </c>
      <c r="J91" s="35">
        <v>0</v>
      </c>
      <c r="K91" s="35">
        <f aca="true" t="shared" si="11" ref="K91:Q91">SUM(K92)</f>
        <v>0</v>
      </c>
      <c r="L91" s="35">
        <f t="shared" si="11"/>
        <v>2062826</v>
      </c>
      <c r="M91" s="35">
        <f t="shared" si="11"/>
        <v>5338174</v>
      </c>
      <c r="N91" s="35">
        <f t="shared" si="11"/>
        <v>0</v>
      </c>
      <c r="O91" s="35">
        <f t="shared" si="11"/>
        <v>0</v>
      </c>
      <c r="P91" s="35">
        <f t="shared" si="11"/>
        <v>0</v>
      </c>
      <c r="Q91" s="35">
        <f t="shared" si="11"/>
        <v>5338174</v>
      </c>
    </row>
    <row r="92" spans="1:17" s="17" customFormat="1" ht="17.25" customHeight="1">
      <c r="A92" s="100"/>
      <c r="B92" s="8" t="s">
        <v>45</v>
      </c>
      <c r="C92" s="25"/>
      <c r="D92" s="25"/>
      <c r="E92" s="35">
        <f>160000+1350000</f>
        <v>1510000</v>
      </c>
      <c r="F92" s="35">
        <f>160000+1350000</f>
        <v>1510000</v>
      </c>
      <c r="G92" s="35">
        <v>0</v>
      </c>
      <c r="H92" s="93">
        <v>7401000</v>
      </c>
      <c r="I92" s="93">
        <v>2062826</v>
      </c>
      <c r="J92" s="95">
        <v>0</v>
      </c>
      <c r="K92" s="93">
        <v>0</v>
      </c>
      <c r="L92" s="93">
        <v>2062826</v>
      </c>
      <c r="M92" s="93">
        <v>5338174</v>
      </c>
      <c r="N92" s="93">
        <v>0</v>
      </c>
      <c r="O92" s="93">
        <v>0</v>
      </c>
      <c r="P92" s="93">
        <v>0</v>
      </c>
      <c r="Q92" s="93">
        <v>5338174</v>
      </c>
    </row>
    <row r="93" spans="1:17" s="17" customFormat="1" ht="15.75" customHeight="1">
      <c r="A93" s="40"/>
      <c r="B93" s="8">
        <v>2010</v>
      </c>
      <c r="C93" s="25"/>
      <c r="D93" s="25"/>
      <c r="E93" s="35">
        <v>7401000</v>
      </c>
      <c r="F93" s="35">
        <v>2062826</v>
      </c>
      <c r="G93" s="35">
        <v>5338174</v>
      </c>
      <c r="H93" s="97"/>
      <c r="I93" s="97"/>
      <c r="J93" s="97"/>
      <c r="K93" s="97"/>
      <c r="L93" s="97"/>
      <c r="M93" s="97"/>
      <c r="N93" s="97"/>
      <c r="O93" s="97"/>
      <c r="P93" s="97"/>
      <c r="Q93" s="97"/>
    </row>
    <row r="94" spans="1:17" s="17" customFormat="1" ht="15.75" customHeight="1">
      <c r="A94" s="40"/>
      <c r="B94" s="13">
        <v>2011</v>
      </c>
      <c r="C94" s="33"/>
      <c r="D94" s="33"/>
      <c r="E94" s="35">
        <v>4389000</v>
      </c>
      <c r="F94" s="35">
        <v>3830529</v>
      </c>
      <c r="G94" s="35">
        <v>558471</v>
      </c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1:17" s="17" customFormat="1" ht="15.75" customHeight="1" thickBot="1">
      <c r="A95" s="40"/>
      <c r="B95" s="30"/>
      <c r="C95" s="29"/>
      <c r="D95" s="31"/>
      <c r="E95" s="37"/>
      <c r="F95" s="37"/>
      <c r="G95" s="37"/>
      <c r="H95" s="38"/>
      <c r="I95" s="38"/>
      <c r="J95" s="38"/>
      <c r="K95" s="38"/>
      <c r="L95" s="38"/>
      <c r="M95" s="38"/>
      <c r="N95" s="38"/>
      <c r="O95" s="38"/>
      <c r="P95" s="38"/>
      <c r="Q95" s="38"/>
    </row>
    <row r="96" spans="1:17" s="12" customFormat="1" ht="32.25" customHeight="1" thickBot="1" thickTop="1">
      <c r="A96" s="60"/>
      <c r="B96" s="60" t="s">
        <v>25</v>
      </c>
      <c r="C96" s="106" t="s">
        <v>19</v>
      </c>
      <c r="D96" s="107"/>
      <c r="E96" s="61">
        <f>SUM(E12,E36)</f>
        <v>207148538.53</v>
      </c>
      <c r="F96" s="61">
        <f aca="true" t="shared" si="12" ref="F96:Q96">SUM(F12,F36)</f>
        <v>125506167.38000001</v>
      </c>
      <c r="G96" s="61">
        <f t="shared" si="12"/>
        <v>81642371.15</v>
      </c>
      <c r="H96" s="61">
        <f t="shared" si="12"/>
        <v>53642434.93</v>
      </c>
      <c r="I96" s="61">
        <f t="shared" si="12"/>
        <v>22556823.02</v>
      </c>
      <c r="J96" s="61">
        <f t="shared" si="12"/>
        <v>0</v>
      </c>
      <c r="K96" s="61">
        <f t="shared" si="12"/>
        <v>0</v>
      </c>
      <c r="L96" s="61">
        <f t="shared" si="12"/>
        <v>22556823.02</v>
      </c>
      <c r="M96" s="61">
        <f t="shared" si="12"/>
        <v>31085611.91</v>
      </c>
      <c r="N96" s="61">
        <f t="shared" si="12"/>
        <v>0</v>
      </c>
      <c r="O96" s="61">
        <f t="shared" si="12"/>
        <v>0</v>
      </c>
      <c r="P96" s="61">
        <f t="shared" si="12"/>
        <v>0</v>
      </c>
      <c r="Q96" s="61">
        <f t="shared" si="12"/>
        <v>31085611.91</v>
      </c>
    </row>
    <row r="97" spans="3:17" ht="13.5" thickTop="1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 ht="19.5" customHeight="1">
      <c r="B98" s="75" t="s">
        <v>89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3:17" ht="12.7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</sheetData>
  <mergeCells count="145">
    <mergeCell ref="O86:O87"/>
    <mergeCell ref="P86:P87"/>
    <mergeCell ref="Q86:Q87"/>
    <mergeCell ref="K86:K87"/>
    <mergeCell ref="L86:L87"/>
    <mergeCell ref="M86:M87"/>
    <mergeCell ref="N86:N87"/>
    <mergeCell ref="A82:A87"/>
    <mergeCell ref="H86:H87"/>
    <mergeCell ref="I86:I87"/>
    <mergeCell ref="J86:J87"/>
    <mergeCell ref="P31:P34"/>
    <mergeCell ref="Q31:Q34"/>
    <mergeCell ref="C36:D36"/>
    <mergeCell ref="L31:L34"/>
    <mergeCell ref="M31:M34"/>
    <mergeCell ref="N31:N34"/>
    <mergeCell ref="O31:O34"/>
    <mergeCell ref="H31:H34"/>
    <mergeCell ref="I31:I34"/>
    <mergeCell ref="J31:J34"/>
    <mergeCell ref="P24:P25"/>
    <mergeCell ref="Q24:Q25"/>
    <mergeCell ref="A2:Q2"/>
    <mergeCell ref="A3:Q3"/>
    <mergeCell ref="N9:Q9"/>
    <mergeCell ref="F6:F10"/>
    <mergeCell ref="G6:G10"/>
    <mergeCell ref="I9:I10"/>
    <mergeCell ref="I8:L8"/>
    <mergeCell ref="E5:E10"/>
    <mergeCell ref="F5:G5"/>
    <mergeCell ref="H5:Q5"/>
    <mergeCell ref="H6:Q6"/>
    <mergeCell ref="I7:Q7"/>
    <mergeCell ref="M8:Q8"/>
    <mergeCell ref="M9:M10"/>
    <mergeCell ref="J9:L9"/>
    <mergeCell ref="H7:H10"/>
    <mergeCell ref="C96:D96"/>
    <mergeCell ref="A20:A25"/>
    <mergeCell ref="B5:B10"/>
    <mergeCell ref="C5:C10"/>
    <mergeCell ref="C12:D12"/>
    <mergeCell ref="A5:A10"/>
    <mergeCell ref="D5:D10"/>
    <mergeCell ref="A27:A34"/>
    <mergeCell ref="A75:A80"/>
    <mergeCell ref="A52:A57"/>
    <mergeCell ref="O41:O42"/>
    <mergeCell ref="H24:H25"/>
    <mergeCell ref="K24:K25"/>
    <mergeCell ref="L24:L25"/>
    <mergeCell ref="O24:O25"/>
    <mergeCell ref="J24:J25"/>
    <mergeCell ref="I24:I25"/>
    <mergeCell ref="N24:N25"/>
    <mergeCell ref="M24:M25"/>
    <mergeCell ref="K31:K34"/>
    <mergeCell ref="O48:O50"/>
    <mergeCell ref="O1:Q1"/>
    <mergeCell ref="A44:A49"/>
    <mergeCell ref="H63:H66"/>
    <mergeCell ref="I63:I66"/>
    <mergeCell ref="J63:J66"/>
    <mergeCell ref="K63:K66"/>
    <mergeCell ref="L63:L66"/>
    <mergeCell ref="M41:M42"/>
    <mergeCell ref="N41:N42"/>
    <mergeCell ref="K48:K50"/>
    <mergeCell ref="L48:L50"/>
    <mergeCell ref="M48:M50"/>
    <mergeCell ref="N48:N50"/>
    <mergeCell ref="Q48:Q50"/>
    <mergeCell ref="A59:A64"/>
    <mergeCell ref="H41:H42"/>
    <mergeCell ref="I41:I42"/>
    <mergeCell ref="J41:J42"/>
    <mergeCell ref="K41:K42"/>
    <mergeCell ref="L41:L42"/>
    <mergeCell ref="H48:H50"/>
    <mergeCell ref="I48:I50"/>
    <mergeCell ref="J48:J50"/>
    <mergeCell ref="Q63:Q66"/>
    <mergeCell ref="A37:A42"/>
    <mergeCell ref="O72:O73"/>
    <mergeCell ref="P72:P73"/>
    <mergeCell ref="Q72:Q73"/>
    <mergeCell ref="M63:M66"/>
    <mergeCell ref="N63:N66"/>
    <mergeCell ref="O63:O66"/>
    <mergeCell ref="P63:P66"/>
    <mergeCell ref="P48:P50"/>
    <mergeCell ref="P41:P42"/>
    <mergeCell ref="Q41:Q42"/>
    <mergeCell ref="A68:A73"/>
    <mergeCell ref="H72:H73"/>
    <mergeCell ref="I72:I73"/>
    <mergeCell ref="J72:J73"/>
    <mergeCell ref="K72:K73"/>
    <mergeCell ref="L72:L73"/>
    <mergeCell ref="M72:M73"/>
    <mergeCell ref="N72:N73"/>
    <mergeCell ref="N17:N18"/>
    <mergeCell ref="O17:O18"/>
    <mergeCell ref="P17:P18"/>
    <mergeCell ref="Q17:Q18"/>
    <mergeCell ref="L79:L80"/>
    <mergeCell ref="M79:M80"/>
    <mergeCell ref="N79:N80"/>
    <mergeCell ref="O79:O80"/>
    <mergeCell ref="H79:H80"/>
    <mergeCell ref="I79:I80"/>
    <mergeCell ref="J79:J80"/>
    <mergeCell ref="K79:K80"/>
    <mergeCell ref="P79:P80"/>
    <mergeCell ref="Q79:Q80"/>
    <mergeCell ref="A88:A92"/>
    <mergeCell ref="H92:H94"/>
    <mergeCell ref="I92:I94"/>
    <mergeCell ref="J92:J94"/>
    <mergeCell ref="K92:K94"/>
    <mergeCell ref="L92:L94"/>
    <mergeCell ref="M92:M94"/>
    <mergeCell ref="N92:N94"/>
    <mergeCell ref="O92:O94"/>
    <mergeCell ref="P92:P94"/>
    <mergeCell ref="Q92:Q94"/>
    <mergeCell ref="A13:A18"/>
    <mergeCell ref="H17:H18"/>
    <mergeCell ref="I17:I18"/>
    <mergeCell ref="J17:J18"/>
    <mergeCell ref="K17:K18"/>
    <mergeCell ref="L17:L18"/>
    <mergeCell ref="M17:M18"/>
    <mergeCell ref="H56:H57"/>
    <mergeCell ref="I56:I57"/>
    <mergeCell ref="J56:J57"/>
    <mergeCell ref="K56:K57"/>
    <mergeCell ref="P56:P57"/>
    <mergeCell ref="Q56:Q57"/>
    <mergeCell ref="L56:L57"/>
    <mergeCell ref="M56:M57"/>
    <mergeCell ref="N56:N57"/>
    <mergeCell ref="O56:O57"/>
  </mergeCells>
  <printOptions horizontalCentered="1"/>
  <pageMargins left="0.3937007874015748" right="0.3937007874015748" top="0.5905511811023623" bottom="0.7874015748031497" header="0.5118110236220472" footer="0.5118110236220472"/>
  <pageSetup firstPageNumber="41" useFirstPageNumber="1" horizontalDpi="600" verticalDpi="600" orientation="landscape" paperSize="9" scale="56" r:id="rId1"/>
  <headerFooter alignWithMargins="0">
    <oddFooter>&amp;L&amp;P</oddFooter>
  </headerFooter>
  <rowBreaks count="1" manualBreakCount="1">
    <brk id="4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i.banaszkiewicz</dc:creator>
  <cp:keywords/>
  <dc:description/>
  <cp:lastModifiedBy>Ewelina Dudek</cp:lastModifiedBy>
  <cp:lastPrinted>2010-01-14T13:52:24Z</cp:lastPrinted>
  <dcterms:created xsi:type="dcterms:W3CDTF">2008-09-17T09:38:43Z</dcterms:created>
  <dcterms:modified xsi:type="dcterms:W3CDTF">2010-01-14T13:52:59Z</dcterms:modified>
  <cp:category/>
  <cp:version/>
  <cp:contentType/>
  <cp:contentStatus/>
</cp:coreProperties>
</file>