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 wersja WRI" sheetId="1" r:id="rId1"/>
  </sheets>
  <definedNames>
    <definedName name="_xlnm.Print_Area" localSheetId="0">'I wersja WRI'!$A$1:$H$156</definedName>
    <definedName name="_xlnm.Print_Titles" localSheetId="0">'I wersja WRI'!$4:$7</definedName>
  </definedNames>
  <calcPr fullCalcOnLoad="1"/>
</workbook>
</file>

<file path=xl/sharedStrings.xml><?xml version="1.0" encoding="utf-8"?>
<sst xmlns="http://schemas.openxmlformats.org/spreadsheetml/2006/main" count="304" uniqueCount="271">
  <si>
    <t>Budowa chodnika wzdłuż ul. Biskupickiej</t>
  </si>
  <si>
    <t>l.p</t>
  </si>
  <si>
    <t>NAZWA  ZADANIA</t>
  </si>
  <si>
    <t>ZAKRES RZECZOWY</t>
  </si>
  <si>
    <t xml:space="preserve">Przewid.  koszt  realizacji </t>
  </si>
  <si>
    <t>Przewid. termin realizacji</t>
  </si>
  <si>
    <t>OGÓŁEM</t>
  </si>
  <si>
    <t>w tym</t>
  </si>
  <si>
    <t>MIASTO</t>
  </si>
  <si>
    <t>POWIAT</t>
  </si>
  <si>
    <t xml:space="preserve">OGÓŁEM </t>
  </si>
  <si>
    <t>DZIAŁ 400 - Wytwarzanie i zaopatrywanie w energię elektryczną gaz i wodę</t>
  </si>
  <si>
    <t>Rozdział 40001 - Dostarczanie ciepła</t>
  </si>
  <si>
    <t>Inwestycje ciepłownicze realizowane zgodnie z przepisami dotyczącymi warunków przyłączeniowych do istniejącej sieci cieplnej</t>
  </si>
  <si>
    <t xml:space="preserve">wykonanie przyłączeń do miejskiej sieci cieplnej wg zgłoszeń </t>
  </si>
  <si>
    <t>proces ciągły</t>
  </si>
  <si>
    <t xml:space="preserve">Modernizacja miejskiego  systemu  ciepłowniczego na osiedlach mieszkaniowych i starej części miasta </t>
  </si>
  <si>
    <t xml:space="preserve">modernizacja węzłów i sieci cieplnych kanałowych na preizolowane </t>
  </si>
  <si>
    <t>DZIAŁ 600 Transport i łączność</t>
  </si>
  <si>
    <t>Rozdział 60015 - Drogi publiczne w miastach na prawach powiatu</t>
  </si>
  <si>
    <t>Budowa Trasy Bursztynowej na odcinku od ul. Łódzkiej do ul. Częstochowskiej</t>
  </si>
  <si>
    <t>jedna jezdnia, most na Prośnie, most na Swędrni; zakres zakończony w 2005r., płatności do 2010r.</t>
  </si>
  <si>
    <t xml:space="preserve">1995-2010 </t>
  </si>
  <si>
    <t>Budowa drugiej jezdni ul. Nowy Świat - przebudowa ul.Lipowej, Handlowej i Rzemieślniczej</t>
  </si>
  <si>
    <t>Przebudowa ul. Skarszewskiej od ul. Stawiszyńskiej do Al.Gen.Sikorskiego wraz z odwodnieniem, oświetleniem i ścieżką rowerową</t>
  </si>
  <si>
    <t>2007-2009</t>
  </si>
  <si>
    <t>Przebudowa i modernizacja dróg publicznych stanowiących Trakt Kalisko - Wieluński na odcinku ul. Księżny Jolanty od ul. Częstochowskiej do ul. Starożytnej oraz ul. Starożytna do granic Miasta</t>
  </si>
  <si>
    <t>Budowa mostu na Swędrni i modernizacja ul. Łódzkiej na odcinku od mostu do granic miasta</t>
  </si>
  <si>
    <t>Budowa ronda na skrzyżowaniu ul.Podmiejskiej i Dobrzeckiej wraz z wyprofilowaniem przebiegu drogi</t>
  </si>
  <si>
    <t>Modernizacja dróg w części nie objętej dofinansowaniem ze środków unijnych</t>
  </si>
  <si>
    <t>Rozdział 60016 - Drogi publiczne gminne</t>
  </si>
  <si>
    <t>Budowa ścieżek rowerowych z możliwością bezpiecznego wyjazdu z centrum miasta</t>
  </si>
  <si>
    <t>Budowa parkingu przy skrzyżowaniu ul. Legionów z ul. Polną</t>
  </si>
  <si>
    <t>2008 - 2009</t>
  </si>
  <si>
    <t xml:space="preserve">Budowa dróg osiedlowych  </t>
  </si>
  <si>
    <t>realizacja programu budowy ca 45 km dróg</t>
  </si>
  <si>
    <t xml:space="preserve">Przebudowa nawierzchni Rynku Głównego wraz z przyległymi ulicami </t>
  </si>
  <si>
    <t>Rozdział 60095 Pozostała działalność</t>
  </si>
  <si>
    <t>Adaptacja i remont budynku przeznaczonego na siedzibę ZDM</t>
  </si>
  <si>
    <t>DZIAŁ 700  - Gospodarka mieszkaniowa</t>
  </si>
  <si>
    <t>Rozdział 70005 - Gospodarka gruntami i nieruchomościami</t>
  </si>
  <si>
    <t>Wykupy terenów pod inwestycje, budownictwo mieszkaniowe, wykupy udziałów, nabycie nieruchomości, odszkodowania itp.</t>
  </si>
  <si>
    <t>Rozdział 70021 - Towarzystwa budownictwa społecznego</t>
  </si>
  <si>
    <t xml:space="preserve">Udziały dla Kaliskiego Towarzystwa Budownictwa Społecznego </t>
  </si>
  <si>
    <t>Rozdział 70095 -  Pozostała działalność</t>
  </si>
  <si>
    <t xml:space="preserve">DZIAŁ 750 - Administracja publiczna  </t>
  </si>
  <si>
    <t>Rozdział 75023 - Urzędy gmin (miast i miast na prawach powiatu)</t>
  </si>
  <si>
    <t xml:space="preserve">Komputeryzacja Urzędu Miejskiego </t>
  </si>
  <si>
    <t xml:space="preserve">Zakupy inwestycyjne dla Urzędu Miejskiego </t>
  </si>
  <si>
    <t>DZIAŁ 754   Bezpieczeństwo publiczne i ochrona przeciwpożarowa</t>
  </si>
  <si>
    <t xml:space="preserve">Rozdział 75405 Komendy powiatowe Policji </t>
  </si>
  <si>
    <t>Rozdział 75495  Pozostała działaność</t>
  </si>
  <si>
    <t>Rozbudowa monitoringu wizyjnego</t>
  </si>
  <si>
    <t>Rozbudowa i modernizacja Centralnego Systemu Alarmowego Miasta</t>
  </si>
  <si>
    <t xml:space="preserve">DZIAŁ 801 - Oświata i wychowanie </t>
  </si>
  <si>
    <t>Rozdział 80101 - Szkoły podstawowe</t>
  </si>
  <si>
    <t>Budowa kompleksu boisk sportowych dla Szkoły Podstawowej nr 18</t>
  </si>
  <si>
    <t>Rozdział 80110 - Gimnazja</t>
  </si>
  <si>
    <t xml:space="preserve">Budowa Gimnazjum na osiedlu Dobrzec </t>
  </si>
  <si>
    <t>2002 - 2009</t>
  </si>
  <si>
    <t>Rozdział 80130 - Szkoły zawodowe</t>
  </si>
  <si>
    <t>2007- 2009</t>
  </si>
  <si>
    <t>Rozdział 80195 - Pozostała działalność</t>
  </si>
  <si>
    <t>Budowa boisk sportowych przyszkolnych, osiedlowych i przyszkolno-osiedlowych</t>
  </si>
  <si>
    <t>Budowa kompleksu boisk sportowych dla Szkoły Podstawowej Nr 14 i IV LO</t>
  </si>
  <si>
    <t>2008-2009</t>
  </si>
  <si>
    <t>Budowa sali gimnastycznej dla Szkoły Podstawowej nr 1 i Zespołu Szkół Samochodowych</t>
  </si>
  <si>
    <t xml:space="preserve">Budowa kompleksu sportowego dla Szkoły Podstawowej Nr 12, Zespołu Szkół Gastronomiczno-Hotelarskich, V LO </t>
  </si>
  <si>
    <t xml:space="preserve">2006-2009 </t>
  </si>
  <si>
    <t>DZIAŁ 851 Ochrona zdrowia</t>
  </si>
  <si>
    <t>Rozdział 85111 Szpitale ogólne</t>
  </si>
  <si>
    <t>Pomoc dla Szpitala Zespolonego im.L.Perzyny w zakupie aparatury medycznej</t>
  </si>
  <si>
    <t xml:space="preserve">DZIAŁ 852 Pomoc społeczna </t>
  </si>
  <si>
    <t>Rozdział 85219 Ośrodki pomocy społecznej</t>
  </si>
  <si>
    <t>DZIAŁ 853 Pozostałe zadania w zakresie polityki społecznej</t>
  </si>
  <si>
    <t>DZIAŁ 854 - Edukacyjna opieka wychowawcza</t>
  </si>
  <si>
    <t>Rozdział 85495 Pozostała działalność</t>
  </si>
  <si>
    <t>DZIAŁ 900  Gospodarka komunalna i ochrona środowiska</t>
  </si>
  <si>
    <t xml:space="preserve">Rozdział 90001 - Gospodarka ściekowa i ochrona wód </t>
  </si>
  <si>
    <t>Przebudowa systemu odprowadzania ścieków w Kaliszu</t>
  </si>
  <si>
    <t xml:space="preserve">Rozdział 90002 - Gospodarka odpadami </t>
  </si>
  <si>
    <t>Rekultywacja składowiska odpadów komunalnych w Kamieniu gmina Ceków Kolonia</t>
  </si>
  <si>
    <t>powierzchnia 7,80 ha</t>
  </si>
  <si>
    <t>Rozdział 90015 - Oświetlenie ulic, placów i  dróg</t>
  </si>
  <si>
    <t>Budowa i modernizacja oświetlenia ulic i dróg na nowych i istniejących osiedlach</t>
  </si>
  <si>
    <t>Rozdział 90095 - Pozostała działalność</t>
  </si>
  <si>
    <t xml:space="preserve">Inwestycje realizowane w ramach społecznych inicjatyw inwestycyjnych </t>
  </si>
  <si>
    <t>m.in. budowa sieci wodociąg., kanaliz. sanitarnej i deszczowej, chodników i innych obiektów</t>
  </si>
  <si>
    <t>Budowa infrastruktury technicznej na istniejących i nowych osiedlach mieszkaniowych</t>
  </si>
  <si>
    <t>sieci wodociągowe, kanalizacja sanitarna i deszczowa i inne obiekty</t>
  </si>
  <si>
    <t>Budowa alejek na terenach zielonych, w tym w zabytkowych parkach na terenie miasta</t>
  </si>
  <si>
    <t>Zagospodarowanie terenów przyległych do Kanału Bernardyńskiego na osiedlach Majków i Tyniec oraz Kanału Rypinkowskiego w Śródmieściu</t>
  </si>
  <si>
    <t>2007-2011</t>
  </si>
  <si>
    <t>Regulacja cieków Krępicy i Piwonki, utworzenie polderu zalewowego wraz z budową kolektora deszczowego w ul.Zachodniej</t>
  </si>
  <si>
    <t>przygotowanie inwestycji, podziały i wykupy terenów, realizacja</t>
  </si>
  <si>
    <t xml:space="preserve">DZIAŁ 921  Kultura  i ochrona dziedzictwa narodowego </t>
  </si>
  <si>
    <t>Rozdział 92108 Filharmonie, orkiestry, chóry i kapele</t>
  </si>
  <si>
    <t xml:space="preserve">Rozdział 92116 - Biblioteki </t>
  </si>
  <si>
    <t>Budowa Regionalnej Biblioteki Publicznej wraz z Centrum Kultury</t>
  </si>
  <si>
    <t>budowa obiektu dla woluminów, terminale komputerowe, sale multimedialne, wypożyczalnie i czytelnie, a także pomieszczenia kultury</t>
  </si>
  <si>
    <t>DZIAŁ 926 Kultura fizyczna i sport</t>
  </si>
  <si>
    <t>Rozdział 92601 - Obiekty sportowe</t>
  </si>
  <si>
    <t>wykonanie drenażu i nawierz. boiska i bieżni, nowych trybun, zaplecza socjalnego, dróg i chodników, modernizacja obiektów kubaturowych i budowa obiektów rekreacyjnych; w 2008  modernizacja budynku administracyjnego</t>
  </si>
  <si>
    <t>Budowa Parku Wodnego</t>
  </si>
  <si>
    <t xml:space="preserve">obiekt kryty obejmujący baseny rekreacyjne z zapleczem socjalnym i infrastrukturą towarzyszącą; obiekty zewnętrzne obejmujące baseny, boiska sportowe i infrastrukturę towarzyszącą </t>
  </si>
  <si>
    <t>Budowa krytego lodowiska</t>
  </si>
  <si>
    <t>budowa lodowiska o wymiarach tafli 20x45 m, wraz z zapleczem socjalno - szatniowym, nagłośnieniem i oświetleniem</t>
  </si>
  <si>
    <t>Rozdział 92604 - Instytucje kultury fizycznej</t>
  </si>
  <si>
    <t>Budowa sali gimnastycznej dla Zespołu Szkół Ponadgimnazjalnych Nr 2</t>
  </si>
  <si>
    <t>Rozdział 80132 Szkoły artystyczne</t>
  </si>
  <si>
    <t>Utworzenie ośrodka dla osób uzależnionych od narkotyków</t>
  </si>
  <si>
    <t>adaptacja pomieszczeń po przedszkolu przy ul. 29 Pułku Piechoty 35</t>
  </si>
  <si>
    <t xml:space="preserve">Adaptacja budynku gospodarczego z przeznaczeniem na budynek biurowy przy ul. Granicznej 1 w Kaliszu </t>
  </si>
  <si>
    <t>Ogródki i place zabaw</t>
  </si>
  <si>
    <t xml:space="preserve">Dotacja celowa  dla zakładu budżetowego </t>
  </si>
  <si>
    <t>2008-2010</t>
  </si>
  <si>
    <t>Rozdział 85202 Domy Pomocy Społecznej</t>
  </si>
  <si>
    <t xml:space="preserve">Modernizacja budynków Państwowej Szkoły Muzycznej I i II stopnia </t>
  </si>
  <si>
    <t>Adaptacja zabytkowego budynku banku na potrzeby Filharmonii Kaliskiej</t>
  </si>
  <si>
    <t>2003-2010; z udziałem F.Spójności w latach 2007-2011</t>
  </si>
  <si>
    <t>budowa budynku o pow.użytkowej ca 1200m2</t>
  </si>
  <si>
    <t>zakup nieruchomości od Banku Gospodarstwa Krajowego + realizacja</t>
  </si>
  <si>
    <t xml:space="preserve">sala z możliwością podziału na dwa oddzielne boiska. </t>
  </si>
  <si>
    <t xml:space="preserve">przebudowa nawierzchni drogi wraz z odwodnieniem. </t>
  </si>
  <si>
    <t xml:space="preserve">budowa obiektu dydaktycznego, żywieniowego, auli, sali widowiskowo-sportowej, sali treningowej, boisk sportowych hotelu oraz zagospodarowanie terenu, ogrodzenia i oświetlenia. </t>
  </si>
  <si>
    <r>
      <t xml:space="preserve">wymiana stolarki okiennej i elewacja starego budynku, ocieplenie ścian nowego budynku, wc,platformy schodowe dla niepełnosprawnych, nawierzchnia podwórka wewnętrznego </t>
    </r>
  </si>
  <si>
    <t>modernizacja wylotów wraz z budową osadników lamelowych</t>
  </si>
  <si>
    <t>Przebudowa wylotów kanalizacji deszczowej do Prosny i jej dopływów z zamontowaniem urządzeń podczyszczających</t>
  </si>
  <si>
    <t>Rozdział 85201 Placówki opiekuńczo-wychowawcze</t>
  </si>
  <si>
    <t xml:space="preserve">Budowa Domu Dziecka </t>
  </si>
  <si>
    <t xml:space="preserve">2009-2010; zakładane dofinansowanie z WRPO </t>
  </si>
  <si>
    <t>Przebudowa ul. Częstochowskiej na odc. od ul. Teatralnej  do ul. Nowy Świat</t>
  </si>
  <si>
    <t>Przebudowa ul. Wrocławskiej  na odc. od al. Wojska Polskiego do granicy miasta</t>
  </si>
  <si>
    <t>Przebudowa skrzyżowania ulic: Nowy Świat, Legionów, Ułańska</t>
  </si>
  <si>
    <t>Przebudowa ul. Widok na odc. od ul Harcerskiej  do Alei Wojska Polskiego</t>
  </si>
  <si>
    <t>Przebudowa dróg i placów w rejonie Rejonowego Urzędu Pracy przy ul. Staszica</t>
  </si>
  <si>
    <t>Remont mostu na Kanale Rypinkowskim w ciągu ul. Częstochowskiej</t>
  </si>
  <si>
    <t>2009-2011</t>
  </si>
  <si>
    <t>Budowa przedłużenia ul. Hanki Sawickiej do ul. Dobrzeckiej wraz z modernizacją odcinka ul. Dobrzeckiej do Ronda</t>
  </si>
  <si>
    <t>wykonanie projektu i realizacja budowy jezdni wraz z chodnikami, ścieżką rowerową, odwodnieniem i oświetleniem</t>
  </si>
  <si>
    <t>przebudowa nawierzchni jezdni, chodników, miejsc postojowych,</t>
  </si>
  <si>
    <t>przebudowa nawierzchni jezdni i chodników, budowa miejsc postojowych.</t>
  </si>
  <si>
    <r>
      <t>hala sportowa z boiskiem o wym. 44 x 24 m, boiskami zewnętrznymi do piłki nożnej, koszykówki, siatkówki, bieżni okólnej i prostej, rozbieżni do skoku w dal i wzwyż</t>
    </r>
    <r>
      <rPr>
        <sz val="8"/>
        <color indexed="10"/>
        <rFont val="Arial"/>
        <family val="2"/>
      </rPr>
      <t xml:space="preserve"> </t>
    </r>
  </si>
  <si>
    <t xml:space="preserve">Budowa boisk w ramach programu ORLIK 2012 </t>
  </si>
  <si>
    <t>Przebudowa ul. Lipowej na odc. od ul. Handlowej do ul. Staszica</t>
  </si>
  <si>
    <t>Przebudowa ul. Handlowej na odc. od ul. Rzemieślniczej do ul. Legionów</t>
  </si>
  <si>
    <t>Utwardzenie ul. Kruczej na odcinku od ul. Polnej do ul. Staszica i ułożenie chodnika na odcinku od ul. Staszica do ul. Lipowej</t>
  </si>
  <si>
    <t>2009-2010</t>
  </si>
  <si>
    <t>budowa nawierzchni jezdni i chodników</t>
  </si>
  <si>
    <t>przebudowa nawierzchni jezdni, chodników</t>
  </si>
  <si>
    <t xml:space="preserve">Wykonanie utwardzonego przejścia pomiędzy ulicami Graniczna/Mickiewicza/Dobrzecka. </t>
  </si>
  <si>
    <t xml:space="preserve">Przebudowa chodnika wzdłuż ul. Podmiejskiej od ul. Górnośląskiej do Ronda Westerplatte. </t>
  </si>
  <si>
    <t>budowa nawierzchni chodników</t>
  </si>
  <si>
    <t>Przebudowa chodników na ul. Asnyka (od Polnej do Konopnickiej)</t>
  </si>
  <si>
    <t>Zakup, montaż i uruchomienie centrali VOiP oraz urządzeń peryferyjnych</t>
  </si>
  <si>
    <t xml:space="preserve">Modernizacja ul. Żwirki Wigury na odcinku od ul. Łódzkiej do ul. Braci Niemojowskich i przebudowa ul. Hożej </t>
  </si>
  <si>
    <t xml:space="preserve">zakupy, wymiana sprzętu i oprogramowania </t>
  </si>
  <si>
    <t xml:space="preserve">Rozdział 80140 Centra kształcenia ustawicznego i praktycznego oraz ośrodki dokształcania zawodowego </t>
  </si>
  <si>
    <t>6 syren</t>
  </si>
  <si>
    <r>
      <t>73 mieszkania</t>
    </r>
    <r>
      <rPr>
        <b/>
        <sz val="8"/>
        <rFont val="Arial"/>
        <family val="2"/>
      </rPr>
      <t xml:space="preserve"> </t>
    </r>
  </si>
  <si>
    <t>proces ciągły; zakładane dofinans.ze środków WRPO program "Przebudowa systemu zaopatrzenia w energię cieplną</t>
  </si>
  <si>
    <t>Budowa Trasy Bursztynowej (II etap)</t>
  </si>
  <si>
    <t>Przygotowanie terenów inwestycyjnych na Dobrzecu wzdłuż obwodnicy do Skalmierzyc - od Alei Wojska Polskiego do granic Kalisza</t>
  </si>
  <si>
    <t xml:space="preserve"> przebudowa skrzyżowania na rondo wraz z oświetleniem odwodnieniem i usunięciem kolizji z infrastrukturą podziemną </t>
  </si>
  <si>
    <r>
      <t>2007-2010</t>
    </r>
    <r>
      <rPr>
        <sz val="8"/>
        <color indexed="10"/>
        <rFont val="Arial"/>
        <family val="2"/>
      </rPr>
      <t xml:space="preserve">  </t>
    </r>
  </si>
  <si>
    <t xml:space="preserve">2009-2010 zadanie zgłoszone do dofinansowania z EFRR </t>
  </si>
  <si>
    <t>DZIAŁ 630 - Turystyka</t>
  </si>
  <si>
    <t>Rozdział 63095 Pozostała działalność</t>
  </si>
  <si>
    <t>Rozwój aktywnej turystyki wodnej z wykorzystaniem rzeki Prosny</t>
  </si>
  <si>
    <t>2007-2011; zakładane dofinansowanie WRPO</t>
  </si>
  <si>
    <t>przebudowa nawierzchni w obrębie skrzyżowań wraz z przebudową nawierzchni jezdni na skrajnych pasach ruchu. W 2009r. I etap od ul. Stawiszyńskiej do ul. Majkowskiej</t>
  </si>
  <si>
    <t>Budowa kompleksu boisk sportowych dla Szkoły Podstawowej nr 16</t>
  </si>
  <si>
    <t>Rozdział 85412 Kolonie i obozy oraz inne formy wypoczynku dzieci i młodzieży szkolnej a także szkolenia młodzieży</t>
  </si>
  <si>
    <t xml:space="preserve">Modernizacja obiektów Stanicy Harcerskiej w Winiarach </t>
  </si>
  <si>
    <t xml:space="preserve">Przebudowa jezdni ul. M. Dąbrowskiej. </t>
  </si>
  <si>
    <t xml:space="preserve">Naprawa nawierzchni drogi ul. Bogumiła i Barbary </t>
  </si>
  <si>
    <t>Modernizacja ul. Polnej od ul. Południowej do ul. Budowlanych</t>
  </si>
  <si>
    <t xml:space="preserve">Ulica Szewska – modernizacja i remont ulicy po zakończonej budowie Kościoła; </t>
  </si>
  <si>
    <t>Wykonanie zjazdów dla osób niepełnosprawnych z Trasy Bursztynowej</t>
  </si>
  <si>
    <t>2008-2011; zakładane dofinansowanie z EFRR Program Operac. Infrastruktura i Środowisko</t>
  </si>
  <si>
    <t xml:space="preserve">Adaptacja budynku przy ul. Dworcowej na mieszkania socjalne </t>
  </si>
  <si>
    <t xml:space="preserve">wykonanie projektu </t>
  </si>
  <si>
    <t xml:space="preserve"> wykonanie projektu </t>
  </si>
  <si>
    <t xml:space="preserve">Realizacja programu  "Nowoczesne pracownie kształcenia zawodowego szansą rozwoju miasta Kalisza" </t>
  </si>
  <si>
    <t>w 2009r. zakup tokarki sterowanej numerycznie na potrzeby kształcenia uczniów kaliskich szkół zawodowych oraz w ramach kursowych dla przyszłych pracowników firm branży metalowej</t>
  </si>
  <si>
    <t xml:space="preserve">Budowa szybu windowego wraz z windą w Domu Pomocy Społecznej przy ul. Winiarskiej </t>
  </si>
  <si>
    <t xml:space="preserve">2006-2011; zakładane dofinansowanie z WRPO </t>
  </si>
  <si>
    <t xml:space="preserve">Budowa odcinka drogi krajowej nr 25 od planowanego węzła  drogowego w rejonie Alei Wojska Polskiego do ul.Poznańskiej </t>
  </si>
  <si>
    <t>przebudowa skrzyżowania ul.Częstochowskiej z ul.ks.Jolanty na rondo wraz z przebudową jezdni i chodników, budową ścieżki rowerowej w ul.ks.Jolanty na odcinku od ul.Częstochowskiej do ul. Pokrzywnickiej i ul. Starożytna oraz przebudowa mostu na rzece Prośnie wraz z oświetleniem</t>
  </si>
  <si>
    <t>przebudowa nawierzchni jezdni, budowa chodników, ścieżki rowerowej, budowa kanału deszczowego, przebudowa oświetlenia - przygotowanie do realizacji</t>
  </si>
  <si>
    <t xml:space="preserve">2008-2013 zakładane dofinansowanie z EFRR w ramach programu operacyjnego Infrastruktura i Środowisko </t>
  </si>
  <si>
    <t>przebudowa nawierzchni jezdni, chodników, miejsc postojowych, odwodnienia -  przygotowanie do realizacji</t>
  </si>
  <si>
    <t>przebudowa nawierzchni jezdni, chodników, miejsc postojowych  i oświetlenia - przygotowanie do realizacji</t>
  </si>
  <si>
    <t>Przebudowa ul. Staszica na odc. od ul. Młynarskiej do ul. Legionów</t>
  </si>
  <si>
    <t>Likwidacja kolein  w al. Wojska Polskiego</t>
  </si>
  <si>
    <t>remont obiektu - przygotowanie do realizacji</t>
  </si>
  <si>
    <t>przebudowa nawierzchni Rynku Głównego  i przyległych ulic - przygotowanie do realizacji</t>
  </si>
  <si>
    <t>przebudowa ul. Sportowej na odc. od Wału Matejki do rz. Swędrni</t>
  </si>
  <si>
    <t>wykonanie projektu realizacji budowy jezdni wraz z chodnikami, ścieżką rowerową, odwodnieniem i oświetleniem</t>
  </si>
  <si>
    <t>przygotowanie do realizacji</t>
  </si>
  <si>
    <t>Odszkodowania za grunty zajęte pod pasy drogowe</t>
  </si>
  <si>
    <t>przebudowa nawierzchni jezdni, chodników, miejsc postojowych - przygotowanie do realizacji</t>
  </si>
  <si>
    <t>przebudowa nawierzchni jezdni, chodników, odwodnienia i oświetlenia -przygotowanie do realizacji</t>
  </si>
  <si>
    <t>przebudowa nawierzchni jezdni, chodników, odwodnienia i oświetlenia- przygotowanie do realizacji</t>
  </si>
  <si>
    <t>wykonanie ścieżki pieszo-rowerowej</t>
  </si>
  <si>
    <t>przebudowa nawierzchni jezdni, chodników, odwodnienia - przygotowanie inwestycji</t>
  </si>
  <si>
    <t>przygotowanie inwestycji</t>
  </si>
  <si>
    <t>budowa boisk sportowych</t>
  </si>
  <si>
    <t xml:space="preserve">przygotowanie inwestycji, budowa  zgodna z programem (2 boiska, zaplecze socjalne, ogrodzenie, przyłącze i oświetlenie,  </t>
  </si>
  <si>
    <t xml:space="preserve">boiska do piłki ręcznej, koszykówki i siatkówki, bieżnia okólna i prosta, rozbieżnia do skoku w dal i wzwyż </t>
  </si>
  <si>
    <t xml:space="preserve">boiska do piłki nożnej i wielofunkcyjne, bieżnia okólna i prosta, rozbieżnia do skoku w dal i wzwyż </t>
  </si>
  <si>
    <t xml:space="preserve">winda o większych gabarytach dostosowana  dla osób niepełnosprawnych, umożliwiająca przewożenie łóżek </t>
  </si>
  <si>
    <t>budowa sieci na terenach objętych zagospodarowaniem pod strefę gospodarczą sieci wodociągowej, kanalizacji sanitarnej i deszczowej</t>
  </si>
  <si>
    <t>2006 - 2011 zakładane dofinansowanie z EFRR - Program Operac. Infrastruktura i Środowisko</t>
  </si>
  <si>
    <t>rozgrodzenie sektorów dla kibiców gości na stadionie przy Wale Matejki</t>
  </si>
  <si>
    <t xml:space="preserve">2007-2011 </t>
  </si>
  <si>
    <t>Projekt społeczeństwa informacyjnego Wrota Kalisko-Ostrowskie</t>
  </si>
  <si>
    <t>budowa: e-urzędu, sieci bezprzewodowej w centrum miasta, systemu informacji przestrzennej GIS dla Kalisza</t>
  </si>
  <si>
    <t>Koszty obsługi prawnej, opłaty i wypłaty odszkodowań za grunty zajęte pod pasy drogowe</t>
  </si>
  <si>
    <t>budowa drogi jednojezdniowej,dwupasowej wraz z wykupami,odwodnieniem, oświetleniem; w 2009r. opracowanie projektu i wykupy</t>
  </si>
  <si>
    <t>Budowa Zintegrowanego Systemu Zarządzania Ruchem  Drogowym etap I</t>
  </si>
  <si>
    <t>zagospodarowanie nabrzeży Prosny na odcinku od Mostu Teatralnego do Rezerwatu Archeologicznego na Zawodziu, stworzenie infrastruktury służącej wykorzystaniu Prosny jako szlaku wodnego i turystycznego</t>
  </si>
  <si>
    <t xml:space="preserve">modernizacja łazienek i pozostałych pomieszczeń w tym instalacji wod-kan, c.o.,  </t>
  </si>
  <si>
    <t xml:space="preserve">2007-2013; zakładane dofinansowanie z EFRR w ramach programu operacyjnego Infrastruktura i Środowisko </t>
  </si>
  <si>
    <t>Modernizacja ul. Sportowej wraz z mostem i przebudową skrzyżowania z ul. Łódzką</t>
  </si>
  <si>
    <t>2009 - 2013 zakładane dofinansowanie z WRPO</t>
  </si>
  <si>
    <t xml:space="preserve">2009-2012; zakładane dofinansowanie z WRPO </t>
  </si>
  <si>
    <t xml:space="preserve">2004-2012; zakładane dofinansowanie z WRPO </t>
  </si>
  <si>
    <t xml:space="preserve"> modernizacja istniejącego nagłośnienia na boisku przy Wale Matejki</t>
  </si>
  <si>
    <t>Przedłużenie ul. Obozowej do ul. Zachodniej</t>
  </si>
  <si>
    <t xml:space="preserve">odcinek od Rogatki do ul. Nowy Świat wraz z odwodnieniem, oświetleniem, chodnikiem </t>
  </si>
  <si>
    <t xml:space="preserve">Budowa parkingu przy ul. Krótkiej </t>
  </si>
  <si>
    <t>wykonanie nawierzchni drogi wraz z odwodnieniem i oświetleniem</t>
  </si>
  <si>
    <t>Wykonanie brakującego odcinka ul. Armii Krajowej (do Żłobka nr 4)</t>
  </si>
  <si>
    <t>w 2009 roku wykonanie projektu</t>
  </si>
  <si>
    <t>urządzenia poligraficzne, zwiększenie pojemności central telefonicznych, doposażenie Urzędu</t>
  </si>
  <si>
    <t xml:space="preserve">Budowa budynku szkolno-warsztatowego dla Centrum Kształcenia Praktycznego </t>
  </si>
  <si>
    <t>Modernizacja Domu Pomocy Społecznej przy ul. Winiarskiej</t>
  </si>
  <si>
    <t>wykonanie robót modernizacyjnych w stołówce w zakresie : obmurowania cokołu cegłą klinkierową, wykonanie posadzki z płytek mrozoodpornych, malowanie konstrukcji drewnianej</t>
  </si>
  <si>
    <t>kanalizacja sanitarna na osiedlach Piwonice, Winiary, Szczypiorno,  Chmielnik, Miła Miła II i Tyniec,  Majków oraz kanalizacja deszczowa na osiedlach Winiary, Miła, Chmielnik</t>
  </si>
  <si>
    <t>dokumentacja projektowa; przebudowa skrzyżowań; przebudowa i rozbudowa sygnalizacji świetlnych wraz z połączeniem z centrum sterowania ruchem, uruchomienie systemu monitorowania sygnalizacji świetlnej na skrzyżowaniach; przygotowanie pomieszczenia centrum</t>
  </si>
  <si>
    <t>2008-2013</t>
  </si>
  <si>
    <t>Połączenie dróg krajowych na odcinku od ul. Godebskiego do ul.Łódzkiej</t>
  </si>
  <si>
    <t>Zakup oprogramowania do obsługi elektronicznej rekrutacji do szkół i przedszkoli</t>
  </si>
  <si>
    <t xml:space="preserve">Dofinansowanie robót wykończeniowych zaplecza sali koncertowej na potrzeby Filharmonii Kaliskiej w obiekcie  budowanym przez UAM </t>
  </si>
  <si>
    <t>Docieplenie ścian wraz z nową elewacją budynku Zespołu Szkolno-Przedszkolnego Nr 3, Szkoła Podstawowa nr 22 ul. Św.Michała</t>
  </si>
  <si>
    <t xml:space="preserve">2006- 2011; projekt zgłoszony do Min.Sportu jako zadanie o znaczeniu strategicznym - dofinansowanie 50% </t>
  </si>
  <si>
    <t>2008-2011</t>
  </si>
  <si>
    <t>Adaptacja pomieszczeń budynku przy ul. Granicznej 20 na Warsztaty Terapii Zajęciowej</t>
  </si>
  <si>
    <t xml:space="preserve">Budowa sali gimnastycznej dla Szkoły Podstawowej Nr 21 (Zespół Szkolno-Przedszkolny nr 2) </t>
  </si>
  <si>
    <t>Rozdział 85311 Rehabilitacja zawodowa i społeczna osób niepełnosprawnych</t>
  </si>
  <si>
    <t>Rozdział 85154 Przeciwdziałanie alkoholizmowi</t>
  </si>
  <si>
    <t xml:space="preserve">Pomoc dla Urzędu Marszałkowskiego Województwa Wielkopolskiego w Poznaniu w utworzeniu oddziału onkologicznego w Kaliszu  </t>
  </si>
  <si>
    <t>Dofinansowanie modernizacji budynku Komendy Miejskiej Policji w Kaliszu przy ul. Jasnej 1-3 oraz Kordeckiego 36</t>
  </si>
  <si>
    <t>wykonanie projektu i przygotowanie inwestycji</t>
  </si>
  <si>
    <t>2007-2017</t>
  </si>
  <si>
    <t>2007-2012</t>
  </si>
  <si>
    <t>2006-2012</t>
  </si>
  <si>
    <t>przebudowa nawierzchni jezdni, chodników, miejsc postojowych,  oświetlenia - w 2009r. przygotowanie do realizacji</t>
  </si>
  <si>
    <t>przebudowa nawierzchni jezdni, chodników, miejsc postojowych, oświetlenia - w 2009r. przygotowanie do realizacji</t>
  </si>
  <si>
    <t xml:space="preserve">most, droga wraz z odwodnieniem, oświetleniem i ścieżką rowerową w 2009 rozpoczęcie realizacji - budowa kładki </t>
  </si>
  <si>
    <t>remont Policyjnej Izby Zatrzymań, termomodernizacja obiektu ul. Jasna 3, remont pomieszczeń sanitarnych ul. Jasna 1, wymiana stolarki okiennej i termomodernizacji obiektu ul. Jasna 1, remont i termomodernizacja obiektu ul. Kordeckiego 36, dokończenie remontu pomieszczeń dla przewodników psów służbowych</t>
  </si>
  <si>
    <t>przebudowa skrzyżowania na rondo, demontaż sygnalizacji świetlnej. Przebudowa chodników, odwodnienia  i oświetlenia</t>
  </si>
  <si>
    <t>Remont i rozbudowa nowej siedziby ZDM wraz z bazą techniczno-laboratoryjną</t>
  </si>
  <si>
    <t>Rozbudowa Zespołu Szkół Ponadgimnazjalnych Nr 3</t>
  </si>
  <si>
    <t xml:space="preserve">Budowa pawilonu treningowo - administracyjnego przy Wale Matejki 2 </t>
  </si>
  <si>
    <t>Załącznik Nr 6
do uchwały Nr XXX/463/2008
Rady Miejskiej Kalisza
z dnia 29 grudnia 2008 r.
w sprawie uchwalenia budżetu Kalisza - 
Miasta na prawach powiatu na 2009 rok</t>
  </si>
  <si>
    <t xml:space="preserve">PLAN WYDATKÓW MAJĄTKOWYCH  KALISZA NA 2009 ROK  </t>
  </si>
  <si>
    <t>w 2009r.wykonanie projektu rozbudowy budynku dydaktycznego z salą gimnastyczną i boiskiem oraz modernizacji i termomodernizacji istniejącego obiektu</t>
  </si>
  <si>
    <t xml:space="preserve">Modernizacja i rozbudowa obiektów rekreacyjno-sportowych zlokalizowanych w rejonie ul.Łódzkiej 19-29 </t>
  </si>
  <si>
    <t>budowa dwujezdniowej, dwupasowej drogi, ścieżki rowerowej, odwodnienia i oświetlenia na odc. od ul. Dworcowej do ul. Częstochowskiej wraz z przebudową skrzyżowania z ul. Częstochowską na rondo, wykupy gruntów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</si>
</sst>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d/mm/yyyy"/>
  </numFmts>
  <fonts count="35">
    <font>
      <sz val="10"/>
      <name val="Arial CE"/>
      <family val="2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i/>
      <sz val="8"/>
      <color indexed="10"/>
      <name val="Arial"/>
      <family val="2"/>
    </font>
    <font>
      <sz val="9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9" fontId="1" fillId="0" borderId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" borderId="0" applyNumberFormat="0" applyBorder="0" applyAlignment="0" applyProtection="0"/>
  </cellStyleXfs>
  <cellXfs count="125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horizontal="left"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1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/>
    </xf>
    <xf numFmtId="3" fontId="10" fillId="0" borderId="15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right" wrapText="1"/>
    </xf>
    <xf numFmtId="0" fontId="0" fillId="0" borderId="0" xfId="0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60"/>
  <sheetViews>
    <sheetView tabSelected="1" view="pageBreakPreview" zoomScaleNormal="90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3.75390625" style="55" customWidth="1"/>
    <col min="2" max="2" width="39.625" style="89" customWidth="1"/>
    <col min="3" max="3" width="34.25390625" style="36" customWidth="1"/>
    <col min="4" max="4" width="10.75390625" style="3" customWidth="1"/>
    <col min="5" max="5" width="12.00390625" style="3" customWidth="1"/>
    <col min="6" max="6" width="10.75390625" style="3" customWidth="1"/>
    <col min="7" max="7" width="10.25390625" style="3" customWidth="1"/>
    <col min="8" max="8" width="23.25390625" style="48" customWidth="1"/>
    <col min="9" max="9" width="11.625" style="19" customWidth="1"/>
    <col min="10" max="10" width="17.625" style="2" customWidth="1"/>
    <col min="11" max="11" width="13.875" style="1" customWidth="1"/>
    <col min="12" max="16384" width="9.125" style="2" customWidth="1"/>
  </cols>
  <sheetData>
    <row r="1" spans="5:9" ht="73.5" customHeight="1">
      <c r="E1" s="26"/>
      <c r="F1" s="110" t="s">
        <v>266</v>
      </c>
      <c r="G1" s="111"/>
      <c r="H1" s="111"/>
      <c r="I1" s="100"/>
    </row>
    <row r="2" spans="1:8" ht="18.75" customHeight="1">
      <c r="A2" s="117" t="s">
        <v>267</v>
      </c>
      <c r="B2" s="117"/>
      <c r="C2" s="117"/>
      <c r="D2" s="117"/>
      <c r="E2" s="117"/>
      <c r="F2" s="117"/>
      <c r="G2" s="117"/>
      <c r="H2" s="117"/>
    </row>
    <row r="3" ht="16.5" customHeight="1"/>
    <row r="4" spans="1:11" s="23" customFormat="1" ht="12" customHeight="1">
      <c r="A4" s="112" t="s">
        <v>1</v>
      </c>
      <c r="B4" s="118" t="s">
        <v>2</v>
      </c>
      <c r="C4" s="119" t="s">
        <v>3</v>
      </c>
      <c r="D4" s="120" t="s">
        <v>4</v>
      </c>
      <c r="E4" s="120"/>
      <c r="F4" s="120"/>
      <c r="G4" s="120"/>
      <c r="H4" s="119" t="s">
        <v>5</v>
      </c>
      <c r="I4" s="121"/>
      <c r="K4" s="24"/>
    </row>
    <row r="5" spans="1:11" s="23" customFormat="1" ht="17.25" customHeight="1">
      <c r="A5" s="113"/>
      <c r="B5" s="118"/>
      <c r="C5" s="119"/>
      <c r="D5" s="120"/>
      <c r="E5" s="115" t="s">
        <v>6</v>
      </c>
      <c r="F5" s="123" t="s">
        <v>7</v>
      </c>
      <c r="G5" s="124"/>
      <c r="H5" s="119"/>
      <c r="I5" s="121"/>
      <c r="K5" s="24"/>
    </row>
    <row r="6" spans="1:11" s="23" customFormat="1" ht="18" customHeight="1">
      <c r="A6" s="113"/>
      <c r="B6" s="118"/>
      <c r="C6" s="119"/>
      <c r="D6" s="120"/>
      <c r="E6" s="122"/>
      <c r="F6" s="115" t="s">
        <v>8</v>
      </c>
      <c r="G6" s="120" t="s">
        <v>9</v>
      </c>
      <c r="H6" s="119"/>
      <c r="I6" s="121"/>
      <c r="K6" s="24"/>
    </row>
    <row r="7" spans="1:11" s="23" customFormat="1" ht="0.75" customHeight="1">
      <c r="A7" s="114"/>
      <c r="B7" s="118"/>
      <c r="C7" s="119"/>
      <c r="D7" s="120"/>
      <c r="E7" s="116"/>
      <c r="F7" s="116"/>
      <c r="G7" s="120"/>
      <c r="H7" s="119"/>
      <c r="I7" s="121"/>
      <c r="K7" s="24"/>
    </row>
    <row r="8" spans="1:9" ht="18" customHeight="1">
      <c r="A8" s="56"/>
      <c r="B8" s="90" t="s">
        <v>10</v>
      </c>
      <c r="C8" s="67"/>
      <c r="D8" s="68"/>
      <c r="E8" s="5">
        <f>SUM(F8,G8)</f>
        <v>99122343</v>
      </c>
      <c r="F8" s="5">
        <f>SUM(F9,F13,F60,F63,F71,F77,F83,F105,F111,F119,F122,F127,F142,F147)</f>
        <v>83101413</v>
      </c>
      <c r="G8" s="5">
        <f>SUM(G9,G13,G60,G63,G71,G77,G83,G105,G111,G119,G122,G127,G142,G147)</f>
        <v>16020930</v>
      </c>
      <c r="H8" s="69"/>
      <c r="I8" s="22"/>
    </row>
    <row r="9" spans="1:242" s="7" customFormat="1" ht="24" customHeight="1">
      <c r="A9" s="56"/>
      <c r="B9" s="90" t="s">
        <v>11</v>
      </c>
      <c r="C9" s="67"/>
      <c r="D9" s="68"/>
      <c r="E9" s="5">
        <f aca="true" t="shared" si="0" ref="E9:E63">SUM(F9,G9)</f>
        <v>1877755</v>
      </c>
      <c r="F9" s="5">
        <f>SUM(F10)</f>
        <v>1877755</v>
      </c>
      <c r="G9" s="5">
        <f>SUM(G10)</f>
        <v>0</v>
      </c>
      <c r="H9" s="69"/>
      <c r="I9" s="20"/>
      <c r="K9" s="6"/>
      <c r="IH9" s="8"/>
    </row>
    <row r="10" spans="1:10" ht="16.5" customHeight="1">
      <c r="A10" s="102"/>
      <c r="B10" s="91" t="s">
        <v>12</v>
      </c>
      <c r="C10" s="70"/>
      <c r="D10" s="71"/>
      <c r="E10" s="29">
        <f t="shared" si="0"/>
        <v>1877755</v>
      </c>
      <c r="F10" s="29">
        <f>SUM(F11:F12)</f>
        <v>1877755</v>
      </c>
      <c r="G10" s="29">
        <f>SUM(G11:G12)</f>
        <v>0</v>
      </c>
      <c r="H10" s="103"/>
      <c r="J10" s="1"/>
    </row>
    <row r="11" spans="1:247" ht="34.5" customHeight="1">
      <c r="A11" s="57">
        <v>1</v>
      </c>
      <c r="B11" s="86" t="s">
        <v>13</v>
      </c>
      <c r="C11" s="37" t="s">
        <v>14</v>
      </c>
      <c r="D11" s="12"/>
      <c r="E11" s="13">
        <f t="shared" si="0"/>
        <v>800000</v>
      </c>
      <c r="F11" s="13">
        <v>800000</v>
      </c>
      <c r="G11" s="13">
        <v>0</v>
      </c>
      <c r="H11" s="49" t="s">
        <v>15</v>
      </c>
      <c r="I11" s="22"/>
      <c r="IM11" s="9"/>
    </row>
    <row r="12" spans="1:9" ht="45.75" customHeight="1">
      <c r="A12" s="57">
        <v>2</v>
      </c>
      <c r="B12" s="86" t="s">
        <v>16</v>
      </c>
      <c r="C12" s="37" t="s">
        <v>17</v>
      </c>
      <c r="D12" s="25"/>
      <c r="E12" s="13">
        <f t="shared" si="0"/>
        <v>1077755</v>
      </c>
      <c r="F12" s="13">
        <v>1077755</v>
      </c>
      <c r="G12" s="13">
        <v>0</v>
      </c>
      <c r="H12" s="49" t="s">
        <v>160</v>
      </c>
      <c r="I12" s="22"/>
    </row>
    <row r="13" spans="1:11" s="7" customFormat="1" ht="16.5" customHeight="1">
      <c r="A13" s="58"/>
      <c r="B13" s="90" t="s">
        <v>18</v>
      </c>
      <c r="C13" s="40"/>
      <c r="D13" s="72"/>
      <c r="E13" s="5">
        <f t="shared" si="0"/>
        <v>26718130</v>
      </c>
      <c r="F13" s="5">
        <f>SUM(F14,F28,F59)</f>
        <v>15510000</v>
      </c>
      <c r="G13" s="5">
        <f>SUM(G14,G28,G59)</f>
        <v>11208130</v>
      </c>
      <c r="H13" s="50"/>
      <c r="I13" s="20"/>
      <c r="K13" s="6"/>
    </row>
    <row r="14" spans="1:11" s="11" customFormat="1" ht="22.5" customHeight="1">
      <c r="A14" s="101"/>
      <c r="B14" s="91" t="s">
        <v>19</v>
      </c>
      <c r="C14" s="39"/>
      <c r="D14" s="73"/>
      <c r="E14" s="29">
        <f t="shared" si="0"/>
        <v>11208130</v>
      </c>
      <c r="F14" s="29">
        <f>SUM(F15:F27)</f>
        <v>0</v>
      </c>
      <c r="G14" s="29">
        <f>SUM(G15:G27)</f>
        <v>11208130</v>
      </c>
      <c r="H14" s="88"/>
      <c r="I14" s="21"/>
      <c r="K14" s="10"/>
    </row>
    <row r="15" spans="1:11" s="11" customFormat="1" ht="33.75" customHeight="1">
      <c r="A15" s="57">
        <v>3</v>
      </c>
      <c r="B15" s="86" t="s">
        <v>20</v>
      </c>
      <c r="C15" s="37" t="s">
        <v>21</v>
      </c>
      <c r="D15" s="12">
        <v>26394257</v>
      </c>
      <c r="E15" s="13">
        <f t="shared" si="0"/>
        <v>2500000</v>
      </c>
      <c r="F15" s="13">
        <v>0</v>
      </c>
      <c r="G15" s="13">
        <v>2500000</v>
      </c>
      <c r="H15" s="49" t="s">
        <v>22</v>
      </c>
      <c r="I15" s="20"/>
      <c r="K15" s="10"/>
    </row>
    <row r="16" spans="1:9" ht="44.25" customHeight="1">
      <c r="A16" s="57">
        <v>4</v>
      </c>
      <c r="B16" s="86" t="s">
        <v>187</v>
      </c>
      <c r="C16" s="42" t="s">
        <v>219</v>
      </c>
      <c r="D16" s="12">
        <v>105000000</v>
      </c>
      <c r="E16" s="13">
        <f t="shared" si="0"/>
        <v>1000000</v>
      </c>
      <c r="F16" s="13">
        <v>0</v>
      </c>
      <c r="G16" s="13">
        <v>1000000</v>
      </c>
      <c r="H16" s="49" t="s">
        <v>223</v>
      </c>
      <c r="I16" s="22"/>
    </row>
    <row r="17" spans="1:11" s="15" customFormat="1" ht="67.5" customHeight="1">
      <c r="A17" s="57">
        <v>5</v>
      </c>
      <c r="B17" s="86" t="s">
        <v>161</v>
      </c>
      <c r="C17" s="37" t="s">
        <v>270</v>
      </c>
      <c r="D17" s="25">
        <v>61500000</v>
      </c>
      <c r="E17" s="13">
        <f t="shared" si="0"/>
        <v>4000000</v>
      </c>
      <c r="F17" s="13">
        <v>0</v>
      </c>
      <c r="G17" s="13">
        <v>4000000</v>
      </c>
      <c r="H17" s="74" t="s">
        <v>169</v>
      </c>
      <c r="I17" s="75"/>
      <c r="K17" s="14"/>
    </row>
    <row r="18" spans="1:9" ht="23.25" customHeight="1">
      <c r="A18" s="57">
        <v>6</v>
      </c>
      <c r="B18" s="86" t="s">
        <v>229</v>
      </c>
      <c r="C18" s="37" t="s">
        <v>232</v>
      </c>
      <c r="D18" s="12">
        <v>1200000</v>
      </c>
      <c r="E18" s="13">
        <f t="shared" si="0"/>
        <v>100000</v>
      </c>
      <c r="F18" s="13">
        <v>0</v>
      </c>
      <c r="G18" s="13">
        <v>100000</v>
      </c>
      <c r="H18" s="49" t="s">
        <v>147</v>
      </c>
      <c r="I18" s="22"/>
    </row>
    <row r="19" spans="1:9" ht="23.25" customHeight="1">
      <c r="A19" s="57">
        <v>7</v>
      </c>
      <c r="B19" s="86" t="s">
        <v>23</v>
      </c>
      <c r="C19" s="37" t="s">
        <v>230</v>
      </c>
      <c r="D19" s="12">
        <v>3527634</v>
      </c>
      <c r="E19" s="13">
        <f t="shared" si="0"/>
        <v>144210</v>
      </c>
      <c r="F19" s="13">
        <v>0</v>
      </c>
      <c r="G19" s="13">
        <v>144210</v>
      </c>
      <c r="H19" s="49" t="s">
        <v>25</v>
      </c>
      <c r="I19" s="22"/>
    </row>
    <row r="20" spans="1:9" ht="33.75" customHeight="1">
      <c r="A20" s="57">
        <v>8</v>
      </c>
      <c r="B20" s="86" t="s">
        <v>24</v>
      </c>
      <c r="C20" s="37" t="s">
        <v>123</v>
      </c>
      <c r="D20" s="13">
        <v>1778880</v>
      </c>
      <c r="E20" s="13">
        <f t="shared" si="0"/>
        <v>767920</v>
      </c>
      <c r="F20" s="13">
        <v>0</v>
      </c>
      <c r="G20" s="13">
        <v>767920</v>
      </c>
      <c r="H20" s="49" t="s">
        <v>25</v>
      </c>
      <c r="I20" s="22"/>
    </row>
    <row r="21" spans="1:11" s="11" customFormat="1" ht="31.5" customHeight="1">
      <c r="A21" s="57">
        <v>9</v>
      </c>
      <c r="B21" s="86" t="s">
        <v>242</v>
      </c>
      <c r="C21" s="37" t="s">
        <v>139</v>
      </c>
      <c r="D21" s="12">
        <v>45358300</v>
      </c>
      <c r="E21" s="13">
        <f t="shared" si="0"/>
        <v>500000</v>
      </c>
      <c r="F21" s="13">
        <v>0</v>
      </c>
      <c r="G21" s="76">
        <v>500000</v>
      </c>
      <c r="H21" s="49" t="s">
        <v>255</v>
      </c>
      <c r="I21" s="20"/>
      <c r="K21" s="10"/>
    </row>
    <row r="22" spans="1:9" ht="76.5" customHeight="1">
      <c r="A22" s="57">
        <v>10</v>
      </c>
      <c r="B22" s="86" t="s">
        <v>26</v>
      </c>
      <c r="C22" s="37" t="s">
        <v>188</v>
      </c>
      <c r="D22" s="12">
        <v>9775000</v>
      </c>
      <c r="E22" s="13">
        <f t="shared" si="0"/>
        <v>100000</v>
      </c>
      <c r="F22" s="13">
        <v>0</v>
      </c>
      <c r="G22" s="13">
        <v>100000</v>
      </c>
      <c r="H22" s="49" t="s">
        <v>256</v>
      </c>
      <c r="I22" s="22"/>
    </row>
    <row r="23" spans="1:9" ht="33" customHeight="1">
      <c r="A23" s="57">
        <v>11</v>
      </c>
      <c r="B23" s="86" t="s">
        <v>27</v>
      </c>
      <c r="C23" s="37" t="s">
        <v>260</v>
      </c>
      <c r="D23" s="12">
        <v>13750000</v>
      </c>
      <c r="E23" s="13">
        <f t="shared" si="0"/>
        <v>500000</v>
      </c>
      <c r="F23" s="13">
        <v>0</v>
      </c>
      <c r="G23" s="13">
        <v>500000</v>
      </c>
      <c r="H23" s="49" t="s">
        <v>257</v>
      </c>
      <c r="I23" s="22"/>
    </row>
    <row r="24" spans="1:9" ht="32.25" customHeight="1">
      <c r="A24" s="57">
        <v>12</v>
      </c>
      <c r="B24" s="86" t="s">
        <v>28</v>
      </c>
      <c r="C24" s="37" t="s">
        <v>163</v>
      </c>
      <c r="D24" s="12">
        <v>2000000</v>
      </c>
      <c r="E24" s="13">
        <f t="shared" si="0"/>
        <v>1000000</v>
      </c>
      <c r="F24" s="13">
        <v>0</v>
      </c>
      <c r="G24" s="13">
        <v>1000000</v>
      </c>
      <c r="H24" s="49" t="s">
        <v>164</v>
      </c>
      <c r="I24" s="22"/>
    </row>
    <row r="25" spans="1:9" ht="45" customHeight="1">
      <c r="A25" s="57">
        <v>13</v>
      </c>
      <c r="B25" s="51" t="s">
        <v>132</v>
      </c>
      <c r="C25" s="51" t="s">
        <v>189</v>
      </c>
      <c r="D25" s="12">
        <v>196000</v>
      </c>
      <c r="E25" s="13">
        <f t="shared" si="0"/>
        <v>196000</v>
      </c>
      <c r="F25" s="13">
        <v>0</v>
      </c>
      <c r="G25" s="13">
        <v>196000</v>
      </c>
      <c r="H25" s="49">
        <v>2009</v>
      </c>
      <c r="I25" s="22"/>
    </row>
    <row r="26" spans="1:8" ht="33" customHeight="1">
      <c r="A26" s="57">
        <v>14</v>
      </c>
      <c r="B26" s="51" t="s">
        <v>133</v>
      </c>
      <c r="C26" s="51" t="s">
        <v>262</v>
      </c>
      <c r="D26" s="12">
        <v>2500000</v>
      </c>
      <c r="E26" s="31">
        <f t="shared" si="0"/>
        <v>200000</v>
      </c>
      <c r="F26" s="31">
        <v>0</v>
      </c>
      <c r="G26" s="13">
        <v>200000</v>
      </c>
      <c r="H26" s="77" t="s">
        <v>147</v>
      </c>
    </row>
    <row r="27" spans="1:8" ht="77.25" customHeight="1">
      <c r="A27" s="57">
        <v>15</v>
      </c>
      <c r="B27" s="51" t="s">
        <v>220</v>
      </c>
      <c r="C27" s="37" t="s">
        <v>240</v>
      </c>
      <c r="D27" s="33">
        <v>12000000</v>
      </c>
      <c r="E27" s="54">
        <f t="shared" si="0"/>
        <v>200000</v>
      </c>
      <c r="F27" s="54">
        <v>0</v>
      </c>
      <c r="G27" s="13">
        <v>200000</v>
      </c>
      <c r="H27" s="78" t="s">
        <v>190</v>
      </c>
    </row>
    <row r="28" spans="1:11" s="11" customFormat="1" ht="17.25" customHeight="1">
      <c r="A28" s="101"/>
      <c r="B28" s="91" t="s">
        <v>30</v>
      </c>
      <c r="C28" s="39"/>
      <c r="D28" s="28"/>
      <c r="E28" s="29">
        <f t="shared" si="0"/>
        <v>14960000</v>
      </c>
      <c r="F28" s="29">
        <f>SUM(F29:F57)</f>
        <v>14960000</v>
      </c>
      <c r="G28" s="29">
        <f>SUM(G29:G57)</f>
        <v>0</v>
      </c>
      <c r="H28" s="88"/>
      <c r="I28" s="21"/>
      <c r="K28" s="10"/>
    </row>
    <row r="29" spans="1:11" s="7" customFormat="1" ht="22.5" customHeight="1">
      <c r="A29" s="59">
        <v>16</v>
      </c>
      <c r="B29" s="86" t="s">
        <v>31</v>
      </c>
      <c r="C29" s="37"/>
      <c r="D29" s="12"/>
      <c r="E29" s="13">
        <f t="shared" si="0"/>
        <v>150000</v>
      </c>
      <c r="F29" s="13">
        <v>150000</v>
      </c>
      <c r="G29" s="13">
        <v>0</v>
      </c>
      <c r="H29" s="49" t="s">
        <v>15</v>
      </c>
      <c r="I29" s="20"/>
      <c r="K29" s="6"/>
    </row>
    <row r="30" spans="1:11" s="4" customFormat="1" ht="22.5" customHeight="1">
      <c r="A30" s="59">
        <v>17</v>
      </c>
      <c r="B30" s="92" t="s">
        <v>32</v>
      </c>
      <c r="C30" s="44"/>
      <c r="D30" s="12">
        <v>270000</v>
      </c>
      <c r="E30" s="13">
        <f t="shared" si="0"/>
        <v>250000</v>
      </c>
      <c r="F30" s="13">
        <v>250000</v>
      </c>
      <c r="G30" s="13">
        <v>0</v>
      </c>
      <c r="H30" s="49" t="s">
        <v>33</v>
      </c>
      <c r="I30" s="22"/>
      <c r="K30" s="3"/>
    </row>
    <row r="31" spans="1:11" s="7" customFormat="1" ht="18" customHeight="1">
      <c r="A31" s="59">
        <v>18</v>
      </c>
      <c r="B31" s="86" t="s">
        <v>34</v>
      </c>
      <c r="C31" s="37" t="s">
        <v>35</v>
      </c>
      <c r="D31" s="12">
        <v>85000000</v>
      </c>
      <c r="E31" s="13">
        <f t="shared" si="0"/>
        <v>10000000</v>
      </c>
      <c r="F31" s="13">
        <v>10000000</v>
      </c>
      <c r="G31" s="13">
        <v>0</v>
      </c>
      <c r="H31" s="49" t="s">
        <v>241</v>
      </c>
      <c r="I31" s="20"/>
      <c r="K31" s="6"/>
    </row>
    <row r="32" spans="1:9" ht="33" customHeight="1">
      <c r="A32" s="59">
        <v>19</v>
      </c>
      <c r="B32" s="51" t="s">
        <v>131</v>
      </c>
      <c r="C32" s="51" t="s">
        <v>258</v>
      </c>
      <c r="D32" s="12">
        <v>2400000</v>
      </c>
      <c r="E32" s="13">
        <f t="shared" si="0"/>
        <v>100000</v>
      </c>
      <c r="F32" s="13">
        <v>100000</v>
      </c>
      <c r="G32" s="13">
        <v>0</v>
      </c>
      <c r="H32" s="49" t="s">
        <v>137</v>
      </c>
      <c r="I32" s="22"/>
    </row>
    <row r="33" spans="1:8" ht="33.75" customHeight="1">
      <c r="A33" s="59">
        <v>20</v>
      </c>
      <c r="B33" s="51" t="s">
        <v>144</v>
      </c>
      <c r="C33" s="51" t="s">
        <v>259</v>
      </c>
      <c r="D33" s="12">
        <v>1612000</v>
      </c>
      <c r="E33" s="13">
        <f t="shared" si="0"/>
        <v>70000</v>
      </c>
      <c r="F33" s="13">
        <v>70000</v>
      </c>
      <c r="G33" s="13">
        <v>0</v>
      </c>
      <c r="H33" s="77" t="s">
        <v>137</v>
      </c>
    </row>
    <row r="34" spans="1:8" ht="23.25" customHeight="1">
      <c r="A34" s="59">
        <v>21</v>
      </c>
      <c r="B34" s="51" t="s">
        <v>145</v>
      </c>
      <c r="C34" s="51" t="s">
        <v>140</v>
      </c>
      <c r="D34" s="12">
        <v>500000</v>
      </c>
      <c r="E34" s="13">
        <f t="shared" si="0"/>
        <v>200000</v>
      </c>
      <c r="F34" s="13">
        <v>200000</v>
      </c>
      <c r="G34" s="13">
        <v>0</v>
      </c>
      <c r="H34" s="77" t="s">
        <v>147</v>
      </c>
    </row>
    <row r="35" spans="1:8" ht="33" customHeight="1">
      <c r="A35" s="59">
        <v>22</v>
      </c>
      <c r="B35" s="51" t="s">
        <v>134</v>
      </c>
      <c r="C35" s="51" t="s">
        <v>191</v>
      </c>
      <c r="D35" s="12">
        <v>150000</v>
      </c>
      <c r="E35" s="13">
        <f t="shared" si="0"/>
        <v>150000</v>
      </c>
      <c r="F35" s="13">
        <v>150000</v>
      </c>
      <c r="G35" s="13">
        <v>0</v>
      </c>
      <c r="H35" s="77">
        <v>2009</v>
      </c>
    </row>
    <row r="36" spans="1:8" ht="33.75" customHeight="1">
      <c r="A36" s="61">
        <v>23</v>
      </c>
      <c r="B36" s="79" t="s">
        <v>193</v>
      </c>
      <c r="C36" s="79" t="s">
        <v>192</v>
      </c>
      <c r="D36" s="30">
        <v>50000</v>
      </c>
      <c r="E36" s="31">
        <f t="shared" si="0"/>
        <v>50000</v>
      </c>
      <c r="F36" s="31">
        <v>50000</v>
      </c>
      <c r="G36" s="31">
        <v>0</v>
      </c>
      <c r="H36" s="80">
        <v>2009</v>
      </c>
    </row>
    <row r="37" spans="1:8" ht="23.25" customHeight="1">
      <c r="A37" s="65">
        <v>24</v>
      </c>
      <c r="B37" s="51" t="s">
        <v>135</v>
      </c>
      <c r="C37" s="51" t="s">
        <v>141</v>
      </c>
      <c r="D37" s="66">
        <v>200000</v>
      </c>
      <c r="E37" s="54">
        <f t="shared" si="0"/>
        <v>200000</v>
      </c>
      <c r="F37" s="54">
        <v>200000</v>
      </c>
      <c r="G37" s="54">
        <v>0</v>
      </c>
      <c r="H37" s="77">
        <v>2009</v>
      </c>
    </row>
    <row r="38" spans="1:8" ht="45" customHeight="1">
      <c r="A38" s="65">
        <v>25</v>
      </c>
      <c r="B38" s="38" t="s">
        <v>194</v>
      </c>
      <c r="C38" s="38" t="s">
        <v>170</v>
      </c>
      <c r="D38" s="33">
        <v>3420000</v>
      </c>
      <c r="E38" s="34">
        <f t="shared" si="0"/>
        <v>500000</v>
      </c>
      <c r="F38" s="34">
        <v>500000</v>
      </c>
      <c r="G38" s="54">
        <v>0</v>
      </c>
      <c r="H38" s="77" t="s">
        <v>137</v>
      </c>
    </row>
    <row r="39" spans="1:8" ht="23.25" customHeight="1">
      <c r="A39" s="62">
        <v>26</v>
      </c>
      <c r="B39" s="93" t="s">
        <v>136</v>
      </c>
      <c r="C39" s="81" t="s">
        <v>195</v>
      </c>
      <c r="D39" s="63">
        <v>150000</v>
      </c>
      <c r="E39" s="64">
        <f t="shared" si="0"/>
        <v>150000</v>
      </c>
      <c r="F39" s="64">
        <v>150000</v>
      </c>
      <c r="G39" s="32">
        <v>0</v>
      </c>
      <c r="H39" s="82">
        <v>2009</v>
      </c>
    </row>
    <row r="40" spans="1:8" ht="23.25" customHeight="1">
      <c r="A40" s="59">
        <v>27</v>
      </c>
      <c r="B40" s="92" t="s">
        <v>36</v>
      </c>
      <c r="C40" s="51" t="s">
        <v>196</v>
      </c>
      <c r="D40" s="12">
        <v>400000</v>
      </c>
      <c r="E40" s="13">
        <f t="shared" si="0"/>
        <v>100000</v>
      </c>
      <c r="F40" s="13">
        <v>100000</v>
      </c>
      <c r="G40" s="13">
        <v>0</v>
      </c>
      <c r="H40" s="49" t="s">
        <v>33</v>
      </c>
    </row>
    <row r="41" spans="1:11" s="11" customFormat="1" ht="23.25" customHeight="1">
      <c r="A41" s="59">
        <v>28</v>
      </c>
      <c r="B41" s="86" t="s">
        <v>224</v>
      </c>
      <c r="C41" s="37" t="s">
        <v>197</v>
      </c>
      <c r="D41" s="12">
        <v>6000000</v>
      </c>
      <c r="E41" s="13">
        <f t="shared" si="0"/>
        <v>100000</v>
      </c>
      <c r="F41" s="13">
        <v>100000</v>
      </c>
      <c r="G41" s="13">
        <v>0</v>
      </c>
      <c r="H41" s="49" t="s">
        <v>247</v>
      </c>
      <c r="I41" s="20"/>
      <c r="K41" s="10"/>
    </row>
    <row r="42" spans="1:11" s="11" customFormat="1" ht="33.75" customHeight="1">
      <c r="A42" s="59">
        <v>29</v>
      </c>
      <c r="B42" s="51" t="s">
        <v>138</v>
      </c>
      <c r="C42" s="51" t="s">
        <v>198</v>
      </c>
      <c r="D42" s="12">
        <v>100000</v>
      </c>
      <c r="E42" s="13">
        <f t="shared" si="0"/>
        <v>100000</v>
      </c>
      <c r="F42" s="13">
        <v>100000</v>
      </c>
      <c r="G42" s="13">
        <v>0</v>
      </c>
      <c r="H42" s="49">
        <v>2009</v>
      </c>
      <c r="I42" s="20"/>
      <c r="K42" s="10"/>
    </row>
    <row r="43" spans="1:11" s="11" customFormat="1" ht="33.75" customHeight="1">
      <c r="A43" s="59">
        <v>30</v>
      </c>
      <c r="B43" s="51" t="s">
        <v>146</v>
      </c>
      <c r="C43" s="37" t="s">
        <v>199</v>
      </c>
      <c r="D43" s="12">
        <v>50000</v>
      </c>
      <c r="E43" s="32">
        <f t="shared" si="0"/>
        <v>50000</v>
      </c>
      <c r="F43" s="32">
        <v>50000</v>
      </c>
      <c r="G43" s="13">
        <v>0</v>
      </c>
      <c r="H43" s="49">
        <v>2009</v>
      </c>
      <c r="I43" s="21"/>
      <c r="K43" s="10"/>
    </row>
    <row r="44" spans="1:11" s="11" customFormat="1" ht="33" customHeight="1">
      <c r="A44" s="59">
        <v>31</v>
      </c>
      <c r="B44" s="38" t="s">
        <v>200</v>
      </c>
      <c r="C44" s="37" t="s">
        <v>218</v>
      </c>
      <c r="D44" s="12">
        <v>100000</v>
      </c>
      <c r="E44" s="13">
        <f t="shared" si="0"/>
        <v>100000</v>
      </c>
      <c r="F44" s="13">
        <v>100000</v>
      </c>
      <c r="G44" s="13">
        <v>0</v>
      </c>
      <c r="H44" s="49">
        <v>2009</v>
      </c>
      <c r="I44" s="21"/>
      <c r="K44" s="10"/>
    </row>
    <row r="45" spans="1:11" s="11" customFormat="1" ht="24" customHeight="1">
      <c r="A45" s="59">
        <v>32</v>
      </c>
      <c r="B45" s="51" t="s">
        <v>233</v>
      </c>
      <c r="C45" s="37" t="s">
        <v>148</v>
      </c>
      <c r="D45" s="12">
        <v>1000000</v>
      </c>
      <c r="E45" s="13">
        <f t="shared" si="0"/>
        <v>100000</v>
      </c>
      <c r="F45" s="13">
        <v>100000</v>
      </c>
      <c r="G45" s="13">
        <v>0</v>
      </c>
      <c r="H45" s="49" t="s">
        <v>147</v>
      </c>
      <c r="I45" s="21"/>
      <c r="K45" s="10"/>
    </row>
    <row r="46" spans="1:11" s="11" customFormat="1" ht="32.25" customHeight="1">
      <c r="A46" s="59">
        <v>33</v>
      </c>
      <c r="B46" s="94" t="s">
        <v>174</v>
      </c>
      <c r="C46" s="53" t="s">
        <v>201</v>
      </c>
      <c r="D46" s="12">
        <v>50000</v>
      </c>
      <c r="E46" s="13">
        <f t="shared" si="0"/>
        <v>50000</v>
      </c>
      <c r="F46" s="13">
        <v>50000</v>
      </c>
      <c r="G46" s="13">
        <v>0</v>
      </c>
      <c r="H46" s="49">
        <v>2009</v>
      </c>
      <c r="I46" s="21"/>
      <c r="K46" s="10"/>
    </row>
    <row r="47" spans="1:11" s="11" customFormat="1" ht="19.5" customHeight="1">
      <c r="A47" s="59">
        <v>34</v>
      </c>
      <c r="B47" s="38" t="s">
        <v>175</v>
      </c>
      <c r="C47" s="53" t="s">
        <v>149</v>
      </c>
      <c r="D47" s="52">
        <v>400000</v>
      </c>
      <c r="E47" s="13">
        <f t="shared" si="0"/>
        <v>400000</v>
      </c>
      <c r="F47" s="13">
        <v>400000</v>
      </c>
      <c r="G47" s="13">
        <v>0</v>
      </c>
      <c r="H47" s="49">
        <v>2009</v>
      </c>
      <c r="I47" s="21"/>
      <c r="K47" s="10"/>
    </row>
    <row r="48" spans="1:11" s="11" customFormat="1" ht="32.25" customHeight="1">
      <c r="A48" s="59">
        <v>35</v>
      </c>
      <c r="B48" s="51" t="s">
        <v>176</v>
      </c>
      <c r="C48" s="53" t="s">
        <v>202</v>
      </c>
      <c r="D48" s="12">
        <v>100000</v>
      </c>
      <c r="E48" s="13">
        <f t="shared" si="0"/>
        <v>100000</v>
      </c>
      <c r="F48" s="13">
        <v>100000</v>
      </c>
      <c r="G48" s="13">
        <v>0</v>
      </c>
      <c r="H48" s="49">
        <v>2009</v>
      </c>
      <c r="I48" s="21"/>
      <c r="K48" s="10"/>
    </row>
    <row r="49" spans="1:11" s="11" customFormat="1" ht="32.25" customHeight="1">
      <c r="A49" s="59">
        <v>36</v>
      </c>
      <c r="B49" s="51" t="s">
        <v>177</v>
      </c>
      <c r="C49" s="53" t="s">
        <v>203</v>
      </c>
      <c r="D49" s="12">
        <v>70000</v>
      </c>
      <c r="E49" s="13">
        <f t="shared" si="0"/>
        <v>70000</v>
      </c>
      <c r="F49" s="13">
        <v>70000</v>
      </c>
      <c r="G49" s="13">
        <v>0</v>
      </c>
      <c r="H49" s="49">
        <v>2009</v>
      </c>
      <c r="I49" s="21"/>
      <c r="K49" s="10"/>
    </row>
    <row r="50" spans="1:11" s="11" customFormat="1" ht="23.25" customHeight="1">
      <c r="A50" s="59">
        <v>37</v>
      </c>
      <c r="B50" s="51" t="s">
        <v>150</v>
      </c>
      <c r="C50" s="37"/>
      <c r="D50" s="12">
        <v>100000</v>
      </c>
      <c r="E50" s="13">
        <f t="shared" si="0"/>
        <v>100000</v>
      </c>
      <c r="F50" s="13">
        <v>100000</v>
      </c>
      <c r="G50" s="13">
        <v>0</v>
      </c>
      <c r="H50" s="49">
        <v>2009</v>
      </c>
      <c r="I50" s="21"/>
      <c r="K50" s="10"/>
    </row>
    <row r="51" spans="1:8" ht="23.25" customHeight="1">
      <c r="A51" s="59">
        <v>38</v>
      </c>
      <c r="B51" s="51" t="s">
        <v>151</v>
      </c>
      <c r="C51" s="83" t="s">
        <v>204</v>
      </c>
      <c r="D51" s="33">
        <v>300000</v>
      </c>
      <c r="E51" s="34">
        <f t="shared" si="0"/>
        <v>300000</v>
      </c>
      <c r="F51" s="34">
        <v>300000</v>
      </c>
      <c r="G51" s="13">
        <v>0</v>
      </c>
      <c r="H51" s="77">
        <v>2009</v>
      </c>
    </row>
    <row r="52" spans="1:8" ht="24" customHeight="1">
      <c r="A52" s="59">
        <v>39</v>
      </c>
      <c r="B52" s="51" t="s">
        <v>178</v>
      </c>
      <c r="C52" s="84"/>
      <c r="D52" s="33">
        <v>618300</v>
      </c>
      <c r="E52" s="34">
        <f t="shared" si="0"/>
        <v>600000</v>
      </c>
      <c r="F52" s="34">
        <v>600000</v>
      </c>
      <c r="G52" s="13">
        <v>0</v>
      </c>
      <c r="H52" s="77" t="s">
        <v>65</v>
      </c>
    </row>
    <row r="53" spans="1:8" ht="33.75" customHeight="1">
      <c r="A53" s="59">
        <v>40</v>
      </c>
      <c r="B53" s="51" t="s">
        <v>155</v>
      </c>
      <c r="C53" s="53" t="s">
        <v>205</v>
      </c>
      <c r="D53" s="33">
        <v>100000</v>
      </c>
      <c r="E53" s="34">
        <f t="shared" si="0"/>
        <v>100000</v>
      </c>
      <c r="F53" s="34">
        <v>100000</v>
      </c>
      <c r="G53" s="13">
        <v>0</v>
      </c>
      <c r="H53" s="77">
        <v>2009</v>
      </c>
    </row>
    <row r="54" spans="1:8" ht="21" customHeight="1">
      <c r="A54" s="59">
        <v>41</v>
      </c>
      <c r="B54" s="51" t="s">
        <v>0</v>
      </c>
      <c r="C54" s="84" t="s">
        <v>152</v>
      </c>
      <c r="D54" s="33">
        <v>70000</v>
      </c>
      <c r="E54" s="34">
        <f t="shared" si="0"/>
        <v>70000</v>
      </c>
      <c r="F54" s="34">
        <v>70000</v>
      </c>
      <c r="G54" s="13">
        <v>0</v>
      </c>
      <c r="H54" s="77">
        <v>2009</v>
      </c>
    </row>
    <row r="55" spans="1:8" ht="23.25" customHeight="1">
      <c r="A55" s="59">
        <v>42</v>
      </c>
      <c r="B55" s="51" t="s">
        <v>153</v>
      </c>
      <c r="C55" s="84" t="s">
        <v>152</v>
      </c>
      <c r="D55" s="33">
        <v>150000</v>
      </c>
      <c r="E55" s="34">
        <f t="shared" si="0"/>
        <v>150000</v>
      </c>
      <c r="F55" s="34">
        <v>150000</v>
      </c>
      <c r="G55" s="13">
        <v>0</v>
      </c>
      <c r="H55" s="77">
        <v>2009</v>
      </c>
    </row>
    <row r="56" spans="1:11" s="11" customFormat="1" ht="21" customHeight="1">
      <c r="A56" s="59">
        <v>43</v>
      </c>
      <c r="B56" s="35" t="s">
        <v>231</v>
      </c>
      <c r="C56" s="38" t="s">
        <v>234</v>
      </c>
      <c r="D56" s="13">
        <v>50000</v>
      </c>
      <c r="E56" s="54">
        <f t="shared" si="0"/>
        <v>50000</v>
      </c>
      <c r="F56" s="54">
        <v>50000</v>
      </c>
      <c r="G56" s="13">
        <v>0</v>
      </c>
      <c r="H56" s="49">
        <v>2009</v>
      </c>
      <c r="I56" s="21"/>
      <c r="K56" s="10"/>
    </row>
    <row r="57" spans="1:11" s="4" customFormat="1" ht="24" customHeight="1">
      <c r="A57" s="59">
        <v>44</v>
      </c>
      <c r="B57" s="86" t="s">
        <v>29</v>
      </c>
      <c r="C57" s="37"/>
      <c r="D57" s="12">
        <v>600000</v>
      </c>
      <c r="E57" s="32">
        <f t="shared" si="0"/>
        <v>600000</v>
      </c>
      <c r="F57" s="32">
        <v>600000</v>
      </c>
      <c r="G57" s="13">
        <v>0</v>
      </c>
      <c r="H57" s="49">
        <v>2009</v>
      </c>
      <c r="I57" s="22"/>
      <c r="K57" s="3"/>
    </row>
    <row r="58" spans="1:11" s="11" customFormat="1" ht="17.25" customHeight="1">
      <c r="A58" s="101"/>
      <c r="B58" s="95" t="s">
        <v>37</v>
      </c>
      <c r="C58" s="39"/>
      <c r="D58" s="28"/>
      <c r="E58" s="29">
        <f t="shared" si="0"/>
        <v>550000</v>
      </c>
      <c r="F58" s="29">
        <f>SUM(F59)</f>
        <v>550000</v>
      </c>
      <c r="G58" s="29">
        <f>SUM(G59)</f>
        <v>0</v>
      </c>
      <c r="H58" s="88"/>
      <c r="I58" s="21"/>
      <c r="K58" s="10"/>
    </row>
    <row r="59" spans="1:11" s="4" customFormat="1" ht="24" customHeight="1">
      <c r="A59" s="57">
        <v>45</v>
      </c>
      <c r="B59" s="92" t="s">
        <v>38</v>
      </c>
      <c r="C59" s="37" t="s">
        <v>263</v>
      </c>
      <c r="D59" s="12">
        <v>1745000</v>
      </c>
      <c r="E59" s="13">
        <f t="shared" si="0"/>
        <v>550000</v>
      </c>
      <c r="F59" s="13">
        <v>550000</v>
      </c>
      <c r="G59" s="13">
        <v>0</v>
      </c>
      <c r="H59" s="49" t="s">
        <v>115</v>
      </c>
      <c r="I59" s="22"/>
      <c r="K59" s="3"/>
    </row>
    <row r="60" spans="1:11" s="7" customFormat="1" ht="18.75" customHeight="1">
      <c r="A60" s="58"/>
      <c r="B60" s="90" t="s">
        <v>166</v>
      </c>
      <c r="C60" s="40"/>
      <c r="D60" s="16"/>
      <c r="E60" s="5">
        <f t="shared" si="0"/>
        <v>100000</v>
      </c>
      <c r="F60" s="5">
        <f>SUM(F61)</f>
        <v>100000</v>
      </c>
      <c r="G60" s="5">
        <f>SUM(G61)</f>
        <v>0</v>
      </c>
      <c r="H60" s="50"/>
      <c r="I60" s="20"/>
      <c r="K60" s="6"/>
    </row>
    <row r="61" spans="1:11" s="11" customFormat="1" ht="19.5" customHeight="1">
      <c r="A61" s="101"/>
      <c r="B61" s="91" t="s">
        <v>167</v>
      </c>
      <c r="C61" s="39"/>
      <c r="D61" s="28"/>
      <c r="E61" s="29">
        <f t="shared" si="0"/>
        <v>100000</v>
      </c>
      <c r="F61" s="29">
        <f>SUM(F62)</f>
        <v>100000</v>
      </c>
      <c r="G61" s="29">
        <f>SUM(G62)</f>
        <v>0</v>
      </c>
      <c r="H61" s="88"/>
      <c r="I61" s="21"/>
      <c r="K61" s="10"/>
    </row>
    <row r="62" spans="1:11" s="4" customFormat="1" ht="60.75" customHeight="1">
      <c r="A62" s="57">
        <v>46</v>
      </c>
      <c r="B62" s="86" t="s">
        <v>168</v>
      </c>
      <c r="C62" s="37" t="s">
        <v>221</v>
      </c>
      <c r="D62" s="12">
        <v>11700000</v>
      </c>
      <c r="E62" s="13">
        <f t="shared" si="0"/>
        <v>100000</v>
      </c>
      <c r="F62" s="13">
        <v>100000</v>
      </c>
      <c r="G62" s="13">
        <v>0</v>
      </c>
      <c r="H62" s="49" t="s">
        <v>225</v>
      </c>
      <c r="I62" s="22"/>
      <c r="K62" s="3"/>
    </row>
    <row r="63" spans="1:11" s="7" customFormat="1" ht="18.75" customHeight="1">
      <c r="A63" s="58"/>
      <c r="B63" s="90" t="s">
        <v>39</v>
      </c>
      <c r="C63" s="40"/>
      <c r="D63" s="16"/>
      <c r="E63" s="5">
        <f t="shared" si="0"/>
        <v>7800000</v>
      </c>
      <c r="F63" s="5">
        <f>SUM(F64,F66,F68)</f>
        <v>7800000</v>
      </c>
      <c r="G63" s="5">
        <f>SUM(G64,G66,G68)</f>
        <v>0</v>
      </c>
      <c r="H63" s="50"/>
      <c r="I63" s="20"/>
      <c r="K63" s="6"/>
    </row>
    <row r="64" spans="1:11" s="11" customFormat="1" ht="24" customHeight="1">
      <c r="A64" s="101"/>
      <c r="B64" s="91" t="s">
        <v>40</v>
      </c>
      <c r="C64" s="39"/>
      <c r="D64" s="28"/>
      <c r="E64" s="29">
        <f aca="true" t="shared" si="1" ref="E64:E101">SUM(F64,G64)</f>
        <v>2200000</v>
      </c>
      <c r="F64" s="29">
        <f>SUM(F65)</f>
        <v>2200000</v>
      </c>
      <c r="G64" s="29">
        <f>SUM(G65)</f>
        <v>0</v>
      </c>
      <c r="H64" s="88"/>
      <c r="I64" s="21"/>
      <c r="K64" s="10"/>
    </row>
    <row r="65" spans="1:11" s="4" customFormat="1" ht="34.5" customHeight="1">
      <c r="A65" s="57">
        <v>47</v>
      </c>
      <c r="B65" s="86" t="s">
        <v>41</v>
      </c>
      <c r="C65" s="37"/>
      <c r="D65" s="12"/>
      <c r="E65" s="13">
        <f t="shared" si="1"/>
        <v>2200000</v>
      </c>
      <c r="F65" s="13">
        <v>2200000</v>
      </c>
      <c r="G65" s="13">
        <v>0</v>
      </c>
      <c r="H65" s="49" t="s">
        <v>15</v>
      </c>
      <c r="I65" s="22"/>
      <c r="K65" s="3"/>
    </row>
    <row r="66" spans="1:11" s="11" customFormat="1" ht="24" customHeight="1">
      <c r="A66" s="101"/>
      <c r="B66" s="91" t="s">
        <v>42</v>
      </c>
      <c r="C66" s="39"/>
      <c r="D66" s="28"/>
      <c r="E66" s="29">
        <f t="shared" si="1"/>
        <v>5000000</v>
      </c>
      <c r="F66" s="29">
        <f>SUM(F67)</f>
        <v>5000000</v>
      </c>
      <c r="G66" s="29">
        <f>SUM(G67)</f>
        <v>0</v>
      </c>
      <c r="H66" s="88"/>
      <c r="I66" s="21"/>
      <c r="K66" s="10"/>
    </row>
    <row r="67" spans="1:11" s="4" customFormat="1" ht="24" customHeight="1">
      <c r="A67" s="57">
        <v>48</v>
      </c>
      <c r="B67" s="86" t="s">
        <v>43</v>
      </c>
      <c r="C67" s="37"/>
      <c r="D67" s="12"/>
      <c r="E67" s="13">
        <f t="shared" si="1"/>
        <v>5000000</v>
      </c>
      <c r="F67" s="13">
        <v>5000000</v>
      </c>
      <c r="G67" s="13">
        <v>0</v>
      </c>
      <c r="H67" s="49" t="s">
        <v>15</v>
      </c>
      <c r="I67" s="22"/>
      <c r="K67" s="3"/>
    </row>
    <row r="68" spans="1:11" s="11" customFormat="1" ht="18.75" customHeight="1">
      <c r="A68" s="101"/>
      <c r="B68" s="91" t="s">
        <v>44</v>
      </c>
      <c r="C68" s="39"/>
      <c r="D68" s="28"/>
      <c r="E68" s="29">
        <f t="shared" si="1"/>
        <v>600000</v>
      </c>
      <c r="F68" s="29">
        <f>SUM(F69:F70)</f>
        <v>600000</v>
      </c>
      <c r="G68" s="29">
        <f>SUM(G69:G70)</f>
        <v>0</v>
      </c>
      <c r="H68" s="88"/>
      <c r="I68" s="21"/>
      <c r="K68" s="10"/>
    </row>
    <row r="69" spans="1:9" ht="45" customHeight="1">
      <c r="A69" s="57">
        <v>49</v>
      </c>
      <c r="B69" s="86" t="s">
        <v>118</v>
      </c>
      <c r="C69" s="37" t="s">
        <v>121</v>
      </c>
      <c r="D69" s="13">
        <v>21792660</v>
      </c>
      <c r="E69" s="13">
        <f t="shared" si="1"/>
        <v>100000</v>
      </c>
      <c r="F69" s="13">
        <v>100000</v>
      </c>
      <c r="G69" s="13">
        <v>0</v>
      </c>
      <c r="H69" s="49" t="s">
        <v>179</v>
      </c>
      <c r="I69" s="22"/>
    </row>
    <row r="70" spans="1:9" ht="23.25" customHeight="1">
      <c r="A70" s="57">
        <v>50</v>
      </c>
      <c r="B70" s="86" t="s">
        <v>180</v>
      </c>
      <c r="C70" s="37" t="s">
        <v>159</v>
      </c>
      <c r="D70" s="12">
        <v>2800000</v>
      </c>
      <c r="E70" s="13">
        <f t="shared" si="1"/>
        <v>500000</v>
      </c>
      <c r="F70" s="13">
        <v>500000</v>
      </c>
      <c r="G70" s="13">
        <v>0</v>
      </c>
      <c r="H70" s="49" t="s">
        <v>65</v>
      </c>
      <c r="I70" s="22"/>
    </row>
    <row r="71" spans="1:11" s="7" customFormat="1" ht="18.75" customHeight="1">
      <c r="A71" s="58"/>
      <c r="B71" s="96" t="s">
        <v>45</v>
      </c>
      <c r="C71" s="40"/>
      <c r="D71" s="16"/>
      <c r="E71" s="5">
        <f t="shared" si="1"/>
        <v>744000</v>
      </c>
      <c r="F71" s="5">
        <f>SUM(F72)</f>
        <v>744000</v>
      </c>
      <c r="G71" s="5">
        <f>SUM(G72)</f>
        <v>0</v>
      </c>
      <c r="H71" s="50"/>
      <c r="I71" s="20"/>
      <c r="K71" s="6"/>
    </row>
    <row r="72" spans="1:11" s="11" customFormat="1" ht="24" customHeight="1">
      <c r="A72" s="58"/>
      <c r="B72" s="91" t="s">
        <v>46</v>
      </c>
      <c r="C72" s="39"/>
      <c r="D72" s="28"/>
      <c r="E72" s="29">
        <f t="shared" si="1"/>
        <v>744000</v>
      </c>
      <c r="F72" s="29">
        <f>SUM(F73:F76)</f>
        <v>744000</v>
      </c>
      <c r="G72" s="29">
        <f>SUM(G73:G76)</f>
        <v>0</v>
      </c>
      <c r="H72" s="50"/>
      <c r="I72" s="21"/>
      <c r="K72" s="10"/>
    </row>
    <row r="73" spans="1:9" ht="18.75" customHeight="1">
      <c r="A73" s="57">
        <v>51</v>
      </c>
      <c r="B73" s="86" t="s">
        <v>47</v>
      </c>
      <c r="C73" s="37" t="s">
        <v>156</v>
      </c>
      <c r="D73" s="12"/>
      <c r="E73" s="13">
        <f t="shared" si="1"/>
        <v>130000</v>
      </c>
      <c r="F73" s="13">
        <v>130000</v>
      </c>
      <c r="G73" s="13">
        <v>0</v>
      </c>
      <c r="H73" s="49" t="s">
        <v>15</v>
      </c>
      <c r="I73" s="22"/>
    </row>
    <row r="74" spans="1:9" ht="34.5" customHeight="1">
      <c r="A74" s="57">
        <v>52</v>
      </c>
      <c r="B74" s="86" t="s">
        <v>48</v>
      </c>
      <c r="C74" s="37" t="s">
        <v>235</v>
      </c>
      <c r="D74" s="12"/>
      <c r="E74" s="13">
        <f t="shared" si="1"/>
        <v>60000</v>
      </c>
      <c r="F74" s="13">
        <v>60000</v>
      </c>
      <c r="G74" s="13">
        <v>0</v>
      </c>
      <c r="H74" s="49" t="s">
        <v>15</v>
      </c>
      <c r="I74" s="22"/>
    </row>
    <row r="75" spans="1:9" ht="36.75" customHeight="1">
      <c r="A75" s="57">
        <v>53</v>
      </c>
      <c r="B75" s="86" t="s">
        <v>216</v>
      </c>
      <c r="C75" s="37" t="s">
        <v>217</v>
      </c>
      <c r="D75" s="12">
        <v>3500000</v>
      </c>
      <c r="E75" s="13">
        <f t="shared" si="1"/>
        <v>500000</v>
      </c>
      <c r="F75" s="13">
        <v>500000</v>
      </c>
      <c r="G75" s="13">
        <v>0</v>
      </c>
      <c r="H75" s="49" t="s">
        <v>226</v>
      </c>
      <c r="I75" s="22"/>
    </row>
    <row r="76" spans="1:9" ht="23.25" customHeight="1">
      <c r="A76" s="57">
        <v>54</v>
      </c>
      <c r="B76" s="86" t="s">
        <v>154</v>
      </c>
      <c r="C76" s="37"/>
      <c r="D76" s="12">
        <v>54000</v>
      </c>
      <c r="E76" s="13">
        <f t="shared" si="1"/>
        <v>54000</v>
      </c>
      <c r="F76" s="13">
        <v>54000</v>
      </c>
      <c r="G76" s="13">
        <v>0</v>
      </c>
      <c r="H76" s="49">
        <v>2009</v>
      </c>
      <c r="I76" s="22"/>
    </row>
    <row r="77" spans="1:11" s="7" customFormat="1" ht="24" customHeight="1">
      <c r="A77" s="58"/>
      <c r="B77" s="90" t="s">
        <v>49</v>
      </c>
      <c r="C77" s="40"/>
      <c r="D77" s="16"/>
      <c r="E77" s="5">
        <f t="shared" si="1"/>
        <v>1250000</v>
      </c>
      <c r="F77" s="5">
        <f>SUM(F78,F80)</f>
        <v>1250000</v>
      </c>
      <c r="G77" s="5">
        <f>SUM(G78,G80)</f>
        <v>0</v>
      </c>
      <c r="H77" s="50"/>
      <c r="I77" s="20"/>
      <c r="K77" s="6"/>
    </row>
    <row r="78" spans="1:11" s="11" customFormat="1" ht="15.75" customHeight="1">
      <c r="A78" s="58"/>
      <c r="B78" s="91" t="s">
        <v>50</v>
      </c>
      <c r="C78" s="39"/>
      <c r="D78" s="28"/>
      <c r="E78" s="29">
        <f t="shared" si="1"/>
        <v>850000</v>
      </c>
      <c r="F78" s="29">
        <f>SUM(F79:F79)</f>
        <v>850000</v>
      </c>
      <c r="G78" s="29">
        <f>SUM(G79:G79)</f>
        <v>0</v>
      </c>
      <c r="H78" s="50"/>
      <c r="I78" s="21"/>
      <c r="K78" s="10"/>
    </row>
    <row r="79" spans="1:11" s="4" customFormat="1" ht="90" customHeight="1">
      <c r="A79" s="57">
        <v>55</v>
      </c>
      <c r="B79" s="92" t="s">
        <v>253</v>
      </c>
      <c r="C79" s="37" t="s">
        <v>261</v>
      </c>
      <c r="D79" s="12"/>
      <c r="E79" s="13">
        <f t="shared" si="1"/>
        <v>850000</v>
      </c>
      <c r="F79" s="13">
        <v>850000</v>
      </c>
      <c r="G79" s="13">
        <v>0</v>
      </c>
      <c r="H79" s="49">
        <v>2009</v>
      </c>
      <c r="I79" s="22"/>
      <c r="K79" s="3"/>
    </row>
    <row r="80" spans="1:11" s="11" customFormat="1" ht="17.25" customHeight="1">
      <c r="A80" s="58"/>
      <c r="B80" s="91" t="s">
        <v>51</v>
      </c>
      <c r="C80" s="39"/>
      <c r="D80" s="28"/>
      <c r="E80" s="29">
        <f t="shared" si="1"/>
        <v>400000</v>
      </c>
      <c r="F80" s="29">
        <f>SUM(F81:F82)</f>
        <v>400000</v>
      </c>
      <c r="G80" s="29">
        <f>SUM(G81:G82)</f>
        <v>0</v>
      </c>
      <c r="H80" s="50"/>
      <c r="I80" s="21"/>
      <c r="K80" s="10"/>
    </row>
    <row r="81" spans="1:9" ht="17.25" customHeight="1">
      <c r="A81" s="57">
        <v>56</v>
      </c>
      <c r="B81" s="86" t="s">
        <v>52</v>
      </c>
      <c r="C81" s="37"/>
      <c r="D81" s="12"/>
      <c r="E81" s="13">
        <f t="shared" si="1"/>
        <v>300000</v>
      </c>
      <c r="F81" s="13">
        <v>300000</v>
      </c>
      <c r="G81" s="13">
        <v>0</v>
      </c>
      <c r="H81" s="49" t="s">
        <v>15</v>
      </c>
      <c r="I81" s="22"/>
    </row>
    <row r="82" spans="1:9" ht="21" customHeight="1">
      <c r="A82" s="57">
        <v>57</v>
      </c>
      <c r="B82" s="86" t="s">
        <v>53</v>
      </c>
      <c r="C82" s="37" t="s">
        <v>158</v>
      </c>
      <c r="D82" s="12"/>
      <c r="E82" s="13">
        <f t="shared" si="1"/>
        <v>100000</v>
      </c>
      <c r="F82" s="13">
        <v>100000</v>
      </c>
      <c r="G82" s="13">
        <v>0</v>
      </c>
      <c r="H82" s="49" t="s">
        <v>15</v>
      </c>
      <c r="I82" s="22"/>
    </row>
    <row r="83" spans="1:11" s="7" customFormat="1" ht="17.25" customHeight="1">
      <c r="A83" s="58"/>
      <c r="B83" s="90" t="s">
        <v>54</v>
      </c>
      <c r="C83" s="40"/>
      <c r="D83" s="16"/>
      <c r="E83" s="5">
        <f>SUM(F83,G83)</f>
        <v>8753550</v>
      </c>
      <c r="F83" s="5">
        <f>SUM(F84,F89,F91,F99,F94,F96)</f>
        <v>5637750</v>
      </c>
      <c r="G83" s="5">
        <f>SUM(G84,G89,G91,G99,G94,G96)</f>
        <v>3115800</v>
      </c>
      <c r="H83" s="50"/>
      <c r="I83" s="20"/>
      <c r="K83" s="6"/>
    </row>
    <row r="84" spans="1:11" s="11" customFormat="1" ht="18" customHeight="1">
      <c r="A84" s="58"/>
      <c r="B84" s="91" t="s">
        <v>55</v>
      </c>
      <c r="C84" s="39"/>
      <c r="D84" s="28"/>
      <c r="E84" s="29">
        <f t="shared" si="1"/>
        <v>718200</v>
      </c>
      <c r="F84" s="29">
        <f>SUM(F85:F88)</f>
        <v>718200</v>
      </c>
      <c r="G84" s="29">
        <f>SUM(G85:G88)</f>
        <v>0</v>
      </c>
      <c r="H84" s="50"/>
      <c r="I84" s="21"/>
      <c r="K84" s="10"/>
    </row>
    <row r="85" spans="1:9" ht="34.5" customHeight="1">
      <c r="A85" s="57">
        <v>58</v>
      </c>
      <c r="B85" s="86" t="s">
        <v>245</v>
      </c>
      <c r="C85" s="37" t="s">
        <v>181</v>
      </c>
      <c r="D85" s="25">
        <v>36600</v>
      </c>
      <c r="E85" s="13">
        <f t="shared" si="1"/>
        <v>36600</v>
      </c>
      <c r="F85" s="13">
        <v>36600</v>
      </c>
      <c r="G85" s="13">
        <v>0</v>
      </c>
      <c r="H85" s="49">
        <v>2009</v>
      </c>
      <c r="I85" s="22"/>
    </row>
    <row r="86" spans="1:9" ht="24" customHeight="1">
      <c r="A86" s="57">
        <v>59</v>
      </c>
      <c r="B86" s="86" t="s">
        <v>249</v>
      </c>
      <c r="C86" s="37" t="s">
        <v>182</v>
      </c>
      <c r="D86" s="12">
        <v>100000</v>
      </c>
      <c r="E86" s="13">
        <f t="shared" si="1"/>
        <v>100000</v>
      </c>
      <c r="F86" s="13">
        <v>100000</v>
      </c>
      <c r="G86" s="13">
        <v>0</v>
      </c>
      <c r="H86" s="49">
        <v>2009</v>
      </c>
      <c r="I86" s="22"/>
    </row>
    <row r="87" spans="1:9" ht="35.25" customHeight="1">
      <c r="A87" s="57">
        <v>60</v>
      </c>
      <c r="B87" s="86" t="s">
        <v>56</v>
      </c>
      <c r="C87" s="37" t="s">
        <v>210</v>
      </c>
      <c r="D87" s="12">
        <v>1563300</v>
      </c>
      <c r="E87" s="13">
        <f t="shared" si="1"/>
        <v>545000</v>
      </c>
      <c r="F87" s="13">
        <v>545000</v>
      </c>
      <c r="G87" s="13">
        <v>0</v>
      </c>
      <c r="H87" s="49" t="s">
        <v>61</v>
      </c>
      <c r="I87" s="22"/>
    </row>
    <row r="88" spans="1:9" ht="23.25" customHeight="1">
      <c r="A88" s="57">
        <v>61</v>
      </c>
      <c r="B88" s="86" t="s">
        <v>171</v>
      </c>
      <c r="C88" s="37" t="s">
        <v>182</v>
      </c>
      <c r="D88" s="12">
        <v>36600</v>
      </c>
      <c r="E88" s="13">
        <f t="shared" si="1"/>
        <v>36600</v>
      </c>
      <c r="F88" s="13">
        <v>36600</v>
      </c>
      <c r="G88" s="13">
        <v>0</v>
      </c>
      <c r="H88" s="49">
        <v>2009</v>
      </c>
      <c r="I88" s="22"/>
    </row>
    <row r="89" spans="1:11" s="11" customFormat="1" ht="18" customHeight="1">
      <c r="A89" s="58"/>
      <c r="B89" s="91" t="s">
        <v>57</v>
      </c>
      <c r="C89" s="39"/>
      <c r="D89" s="28"/>
      <c r="E89" s="29">
        <f t="shared" si="1"/>
        <v>953250</v>
      </c>
      <c r="F89" s="29">
        <f>SUM(F90:F90)</f>
        <v>953250</v>
      </c>
      <c r="G89" s="29">
        <f>SUM(G90:G90)</f>
        <v>0</v>
      </c>
      <c r="H89" s="50"/>
      <c r="I89" s="21"/>
      <c r="K89" s="10"/>
    </row>
    <row r="90" spans="1:9" ht="55.5" customHeight="1">
      <c r="A90" s="57">
        <v>62</v>
      </c>
      <c r="B90" s="86" t="s">
        <v>58</v>
      </c>
      <c r="C90" s="37" t="s">
        <v>124</v>
      </c>
      <c r="D90" s="12">
        <v>43940038</v>
      </c>
      <c r="E90" s="13">
        <f t="shared" si="1"/>
        <v>953250</v>
      </c>
      <c r="F90" s="13">
        <v>953250</v>
      </c>
      <c r="G90" s="13">
        <v>0</v>
      </c>
      <c r="H90" s="49" t="s">
        <v>59</v>
      </c>
      <c r="I90" s="22"/>
    </row>
    <row r="91" spans="1:11" s="11" customFormat="1" ht="17.25" customHeight="1">
      <c r="A91" s="58"/>
      <c r="B91" s="91" t="s">
        <v>60</v>
      </c>
      <c r="C91" s="39"/>
      <c r="D91" s="28"/>
      <c r="E91" s="29">
        <f t="shared" si="1"/>
        <v>2905800</v>
      </c>
      <c r="F91" s="29">
        <f>SUM(F92:F93)</f>
        <v>0</v>
      </c>
      <c r="G91" s="29">
        <f>SUM(G92:G93)</f>
        <v>2905800</v>
      </c>
      <c r="H91" s="50"/>
      <c r="I91" s="21"/>
      <c r="K91" s="10"/>
    </row>
    <row r="92" spans="1:11" s="23" customFormat="1" ht="45" customHeight="1">
      <c r="A92" s="60">
        <v>63</v>
      </c>
      <c r="B92" s="35" t="s">
        <v>264</v>
      </c>
      <c r="C92" s="35" t="s">
        <v>268</v>
      </c>
      <c r="D92" s="27">
        <v>150000</v>
      </c>
      <c r="E92" s="13">
        <f t="shared" si="1"/>
        <v>150000</v>
      </c>
      <c r="F92" s="13">
        <v>0</v>
      </c>
      <c r="G92" s="13">
        <v>150000</v>
      </c>
      <c r="H92" s="49">
        <v>2009</v>
      </c>
      <c r="I92" s="85"/>
      <c r="K92" s="24"/>
    </row>
    <row r="93" spans="1:9" ht="23.25" customHeight="1">
      <c r="A93" s="57">
        <v>64</v>
      </c>
      <c r="B93" s="86" t="s">
        <v>108</v>
      </c>
      <c r="C93" s="37" t="s">
        <v>122</v>
      </c>
      <c r="D93" s="12">
        <v>5304900</v>
      </c>
      <c r="E93" s="13">
        <f t="shared" si="1"/>
        <v>2755800</v>
      </c>
      <c r="F93" s="13">
        <v>0</v>
      </c>
      <c r="G93" s="13">
        <v>2755800</v>
      </c>
      <c r="H93" s="49" t="s">
        <v>61</v>
      </c>
      <c r="I93" s="22"/>
    </row>
    <row r="94" spans="1:8" ht="18" customHeight="1">
      <c r="A94" s="57"/>
      <c r="B94" s="91" t="s">
        <v>109</v>
      </c>
      <c r="C94" s="39"/>
      <c r="D94" s="28"/>
      <c r="E94" s="29">
        <f t="shared" si="1"/>
        <v>150000</v>
      </c>
      <c r="F94" s="29">
        <f>SUM(F95)</f>
        <v>150000</v>
      </c>
      <c r="G94" s="29">
        <f>SUM(G95)</f>
        <v>0</v>
      </c>
      <c r="H94" s="50"/>
    </row>
    <row r="95" spans="1:11" s="4" customFormat="1" ht="56.25" customHeight="1">
      <c r="A95" s="57">
        <v>65</v>
      </c>
      <c r="B95" s="86" t="s">
        <v>117</v>
      </c>
      <c r="C95" s="37" t="s">
        <v>125</v>
      </c>
      <c r="D95" s="25">
        <v>400000</v>
      </c>
      <c r="E95" s="13">
        <f t="shared" si="1"/>
        <v>150000</v>
      </c>
      <c r="F95" s="13">
        <v>150000</v>
      </c>
      <c r="G95" s="13">
        <v>0</v>
      </c>
      <c r="H95" s="49" t="s">
        <v>65</v>
      </c>
      <c r="I95" s="22"/>
      <c r="K95" s="3"/>
    </row>
    <row r="96" spans="1:8" ht="32.25" customHeight="1">
      <c r="A96" s="57"/>
      <c r="B96" s="91" t="s">
        <v>157</v>
      </c>
      <c r="C96" s="39"/>
      <c r="D96" s="28"/>
      <c r="E96" s="29">
        <f t="shared" si="1"/>
        <v>210000</v>
      </c>
      <c r="F96" s="29">
        <f>SUM(F97:F98)</f>
        <v>0</v>
      </c>
      <c r="G96" s="29">
        <f>SUM(G97:G98)</f>
        <v>210000</v>
      </c>
      <c r="H96" s="50"/>
    </row>
    <row r="97" spans="1:11" s="4" customFormat="1" ht="23.25" customHeight="1">
      <c r="A97" s="57">
        <v>66</v>
      </c>
      <c r="B97" s="86" t="s">
        <v>236</v>
      </c>
      <c r="C97" s="37" t="s">
        <v>206</v>
      </c>
      <c r="D97" s="12">
        <v>150000</v>
      </c>
      <c r="E97" s="13">
        <f t="shared" si="1"/>
        <v>150000</v>
      </c>
      <c r="F97" s="13">
        <v>0</v>
      </c>
      <c r="G97" s="13">
        <v>150000</v>
      </c>
      <c r="H97" s="49">
        <v>2009</v>
      </c>
      <c r="I97" s="22"/>
      <c r="K97" s="3"/>
    </row>
    <row r="98" spans="1:11" s="4" customFormat="1" ht="44.25" customHeight="1">
      <c r="A98" s="57">
        <v>67</v>
      </c>
      <c r="B98" s="37" t="s">
        <v>183</v>
      </c>
      <c r="C98" s="86" t="s">
        <v>184</v>
      </c>
      <c r="D98" s="25">
        <v>1199999</v>
      </c>
      <c r="E98" s="13">
        <f t="shared" si="1"/>
        <v>60000</v>
      </c>
      <c r="F98" s="13">
        <v>0</v>
      </c>
      <c r="G98" s="13">
        <v>60000</v>
      </c>
      <c r="H98" s="49" t="s">
        <v>165</v>
      </c>
      <c r="I98" s="22"/>
      <c r="K98" s="3"/>
    </row>
    <row r="99" spans="1:11" s="11" customFormat="1" ht="18" customHeight="1">
      <c r="A99" s="58"/>
      <c r="B99" s="91" t="s">
        <v>62</v>
      </c>
      <c r="C99" s="70"/>
      <c r="D99" s="28"/>
      <c r="E99" s="29">
        <f t="shared" si="1"/>
        <v>3816300</v>
      </c>
      <c r="F99" s="29">
        <f>SUM(F100:F104)</f>
        <v>3816300</v>
      </c>
      <c r="G99" s="29">
        <f>SUM(G100:G104)</f>
        <v>0</v>
      </c>
      <c r="H99" s="69"/>
      <c r="I99" s="21"/>
      <c r="K99" s="10"/>
    </row>
    <row r="100" spans="1:9" ht="21.75" customHeight="1">
      <c r="A100" s="57">
        <v>68</v>
      </c>
      <c r="B100" s="86" t="s">
        <v>63</v>
      </c>
      <c r="C100" s="37" t="s">
        <v>207</v>
      </c>
      <c r="D100" s="12"/>
      <c r="E100" s="13">
        <f t="shared" si="1"/>
        <v>645000</v>
      </c>
      <c r="F100" s="13">
        <v>645000</v>
      </c>
      <c r="G100" s="13">
        <v>0</v>
      </c>
      <c r="H100" s="49" t="s">
        <v>15</v>
      </c>
      <c r="I100" s="22"/>
    </row>
    <row r="101" spans="1:9" ht="33" customHeight="1">
      <c r="A101" s="57">
        <v>69</v>
      </c>
      <c r="B101" s="86" t="s">
        <v>64</v>
      </c>
      <c r="C101" s="37" t="s">
        <v>209</v>
      </c>
      <c r="D101" s="12">
        <v>1840000</v>
      </c>
      <c r="E101" s="13">
        <f t="shared" si="1"/>
        <v>461300</v>
      </c>
      <c r="F101" s="13">
        <v>461300</v>
      </c>
      <c r="G101" s="13">
        <v>0</v>
      </c>
      <c r="H101" s="49" t="s">
        <v>65</v>
      </c>
      <c r="I101" s="22"/>
    </row>
    <row r="102" spans="1:9" ht="22.5" customHeight="1">
      <c r="A102" s="57">
        <v>70</v>
      </c>
      <c r="B102" s="86" t="s">
        <v>66</v>
      </c>
      <c r="C102" s="37"/>
      <c r="D102" s="12">
        <v>5575000</v>
      </c>
      <c r="E102" s="13">
        <f aca="true" t="shared" si="2" ref="E102:E143">SUM(F102,G102)</f>
        <v>100000</v>
      </c>
      <c r="F102" s="13">
        <v>100000</v>
      </c>
      <c r="G102" s="13">
        <v>0</v>
      </c>
      <c r="H102" s="49" t="s">
        <v>247</v>
      </c>
      <c r="I102" s="22"/>
    </row>
    <row r="103" spans="1:9" ht="44.25" customHeight="1">
      <c r="A103" s="57">
        <v>71</v>
      </c>
      <c r="B103" s="86" t="s">
        <v>67</v>
      </c>
      <c r="C103" s="37" t="s">
        <v>142</v>
      </c>
      <c r="D103" s="12">
        <v>9125850</v>
      </c>
      <c r="E103" s="13">
        <f t="shared" si="2"/>
        <v>2500000</v>
      </c>
      <c r="F103" s="13">
        <v>2500000</v>
      </c>
      <c r="G103" s="13">
        <v>0</v>
      </c>
      <c r="H103" s="49" t="s">
        <v>68</v>
      </c>
      <c r="I103" s="22"/>
    </row>
    <row r="104" spans="1:9" ht="24" customHeight="1">
      <c r="A104" s="57">
        <v>72</v>
      </c>
      <c r="B104" s="86" t="s">
        <v>243</v>
      </c>
      <c r="C104" s="37"/>
      <c r="D104" s="12">
        <v>110000</v>
      </c>
      <c r="E104" s="13">
        <f t="shared" si="2"/>
        <v>110000</v>
      </c>
      <c r="F104" s="13">
        <v>110000</v>
      </c>
      <c r="G104" s="13">
        <v>0</v>
      </c>
      <c r="H104" s="49">
        <v>2009</v>
      </c>
      <c r="I104" s="22"/>
    </row>
    <row r="105" spans="1:11" s="7" customFormat="1" ht="18" customHeight="1">
      <c r="A105" s="58"/>
      <c r="B105" s="90" t="s">
        <v>69</v>
      </c>
      <c r="C105" s="40"/>
      <c r="D105" s="16"/>
      <c r="E105" s="5">
        <f>SUM(F105,G105)</f>
        <v>650000</v>
      </c>
      <c r="F105" s="5">
        <f>SUM(F106,F109)</f>
        <v>650000</v>
      </c>
      <c r="G105" s="5">
        <f>SUM(G106,G109)</f>
        <v>0</v>
      </c>
      <c r="H105" s="50"/>
      <c r="I105" s="20"/>
      <c r="K105" s="6"/>
    </row>
    <row r="106" spans="1:11" s="11" customFormat="1" ht="15.75" customHeight="1">
      <c r="A106" s="58"/>
      <c r="B106" s="91" t="s">
        <v>70</v>
      </c>
      <c r="C106" s="39"/>
      <c r="D106" s="28"/>
      <c r="E106" s="29">
        <f>SUM(F106,G106)</f>
        <v>600000</v>
      </c>
      <c r="F106" s="29">
        <f>SUM(F107:F108)</f>
        <v>600000</v>
      </c>
      <c r="G106" s="29">
        <f>SUM(G107:G108)</f>
        <v>0</v>
      </c>
      <c r="H106" s="50"/>
      <c r="I106" s="21"/>
      <c r="K106" s="10"/>
    </row>
    <row r="107" spans="1:9" ht="22.5" customHeight="1">
      <c r="A107" s="57">
        <v>73</v>
      </c>
      <c r="B107" s="86" t="s">
        <v>71</v>
      </c>
      <c r="C107" s="37"/>
      <c r="D107" s="12"/>
      <c r="E107" s="13">
        <f>SUM(F107,G107)</f>
        <v>250000</v>
      </c>
      <c r="F107" s="13">
        <v>250000</v>
      </c>
      <c r="G107" s="13">
        <v>0</v>
      </c>
      <c r="H107" s="49">
        <v>2009</v>
      </c>
      <c r="I107" s="22"/>
    </row>
    <row r="108" spans="1:9" ht="33.75" customHeight="1">
      <c r="A108" s="57">
        <v>74</v>
      </c>
      <c r="B108" s="86" t="s">
        <v>252</v>
      </c>
      <c r="C108" s="37"/>
      <c r="D108" s="12"/>
      <c r="E108" s="13">
        <f t="shared" si="2"/>
        <v>350000</v>
      </c>
      <c r="F108" s="13">
        <v>350000</v>
      </c>
      <c r="G108" s="13">
        <v>0</v>
      </c>
      <c r="H108" s="49"/>
      <c r="I108" s="22"/>
    </row>
    <row r="109" spans="1:11" s="11" customFormat="1" ht="17.25" customHeight="1">
      <c r="A109" s="58"/>
      <c r="B109" s="91" t="s">
        <v>251</v>
      </c>
      <c r="C109" s="39"/>
      <c r="D109" s="28"/>
      <c r="E109" s="29">
        <f t="shared" si="2"/>
        <v>50000</v>
      </c>
      <c r="F109" s="29">
        <f>SUM(F110:F110)</f>
        <v>50000</v>
      </c>
      <c r="G109" s="29">
        <f>SUM(G110:G110)</f>
        <v>0</v>
      </c>
      <c r="H109" s="50"/>
      <c r="I109" s="21"/>
      <c r="K109" s="10"/>
    </row>
    <row r="110" spans="1:9" ht="24" customHeight="1">
      <c r="A110" s="57">
        <v>75</v>
      </c>
      <c r="B110" s="86" t="s">
        <v>110</v>
      </c>
      <c r="C110" s="37" t="s">
        <v>111</v>
      </c>
      <c r="D110" s="12">
        <v>490000</v>
      </c>
      <c r="E110" s="13">
        <f t="shared" si="2"/>
        <v>50000</v>
      </c>
      <c r="F110" s="13">
        <v>50000</v>
      </c>
      <c r="G110" s="13">
        <v>0</v>
      </c>
      <c r="H110" s="49" t="s">
        <v>65</v>
      </c>
      <c r="I110" s="22"/>
    </row>
    <row r="111" spans="1:11" s="7" customFormat="1" ht="17.25" customHeight="1">
      <c r="A111" s="58"/>
      <c r="B111" s="90" t="s">
        <v>72</v>
      </c>
      <c r="C111" s="40"/>
      <c r="D111" s="16"/>
      <c r="E111" s="5">
        <f t="shared" si="2"/>
        <v>1855000</v>
      </c>
      <c r="F111" s="5">
        <f>SUM(F112,F114,F117)</f>
        <v>223000</v>
      </c>
      <c r="G111" s="5">
        <f>SUM(G112,G114,G117)</f>
        <v>1632000</v>
      </c>
      <c r="H111" s="50"/>
      <c r="I111" s="20"/>
      <c r="K111" s="6"/>
    </row>
    <row r="112" spans="1:11" s="11" customFormat="1" ht="21.75" customHeight="1">
      <c r="A112" s="57"/>
      <c r="B112" s="91" t="s">
        <v>128</v>
      </c>
      <c r="C112" s="39"/>
      <c r="D112" s="28"/>
      <c r="E112" s="29">
        <f t="shared" si="2"/>
        <v>1000000</v>
      </c>
      <c r="F112" s="29">
        <f>SUM(F113)</f>
        <v>0</v>
      </c>
      <c r="G112" s="29">
        <f>SUM(G113)</f>
        <v>1000000</v>
      </c>
      <c r="H112" s="50"/>
      <c r="I112" s="21"/>
      <c r="K112" s="10"/>
    </row>
    <row r="113" spans="1:11" s="4" customFormat="1" ht="21.75" customHeight="1">
      <c r="A113" s="57">
        <v>76</v>
      </c>
      <c r="B113" s="35" t="s">
        <v>129</v>
      </c>
      <c r="C113" s="37"/>
      <c r="D113" s="12">
        <v>3150000</v>
      </c>
      <c r="E113" s="13">
        <f t="shared" si="2"/>
        <v>1000000</v>
      </c>
      <c r="F113" s="13">
        <v>0</v>
      </c>
      <c r="G113" s="13">
        <v>1000000</v>
      </c>
      <c r="H113" s="49" t="s">
        <v>130</v>
      </c>
      <c r="I113" s="22"/>
      <c r="K113" s="3"/>
    </row>
    <row r="114" spans="1:11" s="11" customFormat="1" ht="16.5" customHeight="1">
      <c r="A114" s="57"/>
      <c r="B114" s="91" t="s">
        <v>116</v>
      </c>
      <c r="C114" s="39"/>
      <c r="D114" s="28"/>
      <c r="E114" s="29">
        <f t="shared" si="2"/>
        <v>632000</v>
      </c>
      <c r="F114" s="29">
        <f>SUM(F115:F116)</f>
        <v>0</v>
      </c>
      <c r="G114" s="29">
        <f>SUM(G115:G116)</f>
        <v>632000</v>
      </c>
      <c r="H114" s="50"/>
      <c r="I114" s="21"/>
      <c r="K114" s="10"/>
    </row>
    <row r="115" spans="1:11" s="4" customFormat="1" ht="22.5" customHeight="1">
      <c r="A115" s="57">
        <v>77</v>
      </c>
      <c r="B115" s="86" t="s">
        <v>237</v>
      </c>
      <c r="C115" s="37" t="s">
        <v>222</v>
      </c>
      <c r="D115" s="12">
        <v>2150000</v>
      </c>
      <c r="E115" s="13">
        <f t="shared" si="2"/>
        <v>400000</v>
      </c>
      <c r="F115" s="13">
        <v>0</v>
      </c>
      <c r="G115" s="13">
        <v>400000</v>
      </c>
      <c r="H115" s="49" t="s">
        <v>137</v>
      </c>
      <c r="I115" s="22"/>
      <c r="K115" s="3"/>
    </row>
    <row r="116" spans="1:11" s="4" customFormat="1" ht="33.75" customHeight="1">
      <c r="A116" s="57">
        <v>78</v>
      </c>
      <c r="B116" s="86" t="s">
        <v>185</v>
      </c>
      <c r="C116" s="37" t="s">
        <v>211</v>
      </c>
      <c r="D116" s="12">
        <v>232000</v>
      </c>
      <c r="E116" s="13">
        <f t="shared" si="2"/>
        <v>232000</v>
      </c>
      <c r="F116" s="13">
        <v>0</v>
      </c>
      <c r="G116" s="13">
        <v>232000</v>
      </c>
      <c r="H116" s="49">
        <v>2009</v>
      </c>
      <c r="I116" s="22"/>
      <c r="K116" s="3"/>
    </row>
    <row r="117" spans="1:11" s="11" customFormat="1" ht="18" customHeight="1">
      <c r="A117" s="58"/>
      <c r="B117" s="91" t="s">
        <v>73</v>
      </c>
      <c r="C117" s="39"/>
      <c r="D117" s="28"/>
      <c r="E117" s="29">
        <f t="shared" si="2"/>
        <v>223000</v>
      </c>
      <c r="F117" s="29">
        <f>SUM(F118,)</f>
        <v>223000</v>
      </c>
      <c r="G117" s="29">
        <f>SUM(G118,)</f>
        <v>0</v>
      </c>
      <c r="H117" s="50"/>
      <c r="I117" s="21"/>
      <c r="K117" s="10"/>
    </row>
    <row r="118" spans="1:9" ht="23.25" customHeight="1">
      <c r="A118" s="57">
        <v>79</v>
      </c>
      <c r="B118" s="86" t="s">
        <v>112</v>
      </c>
      <c r="C118" s="37"/>
      <c r="D118" s="12">
        <v>653000</v>
      </c>
      <c r="E118" s="13">
        <f t="shared" si="2"/>
        <v>223000</v>
      </c>
      <c r="F118" s="13">
        <v>223000</v>
      </c>
      <c r="G118" s="13">
        <v>0</v>
      </c>
      <c r="H118" s="49" t="s">
        <v>65</v>
      </c>
      <c r="I118" s="22"/>
    </row>
    <row r="119" spans="1:11" s="7" customFormat="1" ht="22.5" customHeight="1">
      <c r="A119" s="58"/>
      <c r="B119" s="90" t="s">
        <v>74</v>
      </c>
      <c r="C119" s="40"/>
      <c r="D119" s="16"/>
      <c r="E119" s="5">
        <f t="shared" si="2"/>
        <v>65000</v>
      </c>
      <c r="F119" s="5">
        <f>SUM(F120)</f>
        <v>0</v>
      </c>
      <c r="G119" s="5">
        <f>SUM(G120)</f>
        <v>65000</v>
      </c>
      <c r="H119" s="50"/>
      <c r="I119" s="20"/>
      <c r="K119" s="6"/>
    </row>
    <row r="120" spans="1:11" s="11" customFormat="1" ht="22.5" customHeight="1">
      <c r="A120" s="101"/>
      <c r="B120" s="91" t="s">
        <v>250</v>
      </c>
      <c r="C120" s="39"/>
      <c r="D120" s="28"/>
      <c r="E120" s="29">
        <f t="shared" si="2"/>
        <v>65000</v>
      </c>
      <c r="F120" s="29">
        <f>SUM(F121)</f>
        <v>0</v>
      </c>
      <c r="G120" s="29">
        <f>SUM(G121)</f>
        <v>65000</v>
      </c>
      <c r="H120" s="88"/>
      <c r="I120" s="21"/>
      <c r="K120" s="10"/>
    </row>
    <row r="121" spans="1:11" s="4" customFormat="1" ht="23.25" customHeight="1">
      <c r="A121" s="57">
        <v>80</v>
      </c>
      <c r="B121" s="86" t="s">
        <v>248</v>
      </c>
      <c r="C121" s="37" t="s">
        <v>254</v>
      </c>
      <c r="D121" s="12"/>
      <c r="E121" s="13">
        <f t="shared" si="2"/>
        <v>65000</v>
      </c>
      <c r="F121" s="13">
        <v>0</v>
      </c>
      <c r="G121" s="13">
        <v>65000</v>
      </c>
      <c r="H121" s="49">
        <v>2009</v>
      </c>
      <c r="I121" s="22"/>
      <c r="K121" s="3"/>
    </row>
    <row r="122" spans="1:11" s="7" customFormat="1" ht="20.25" customHeight="1">
      <c r="A122" s="58"/>
      <c r="B122" s="90" t="s">
        <v>75</v>
      </c>
      <c r="C122" s="40"/>
      <c r="D122" s="16"/>
      <c r="E122" s="5">
        <f t="shared" si="2"/>
        <v>171000</v>
      </c>
      <c r="F122" s="5">
        <f>SUM(F123,F125)</f>
        <v>171000</v>
      </c>
      <c r="G122" s="5">
        <f>SUM(G123,G125)</f>
        <v>0</v>
      </c>
      <c r="H122" s="50"/>
      <c r="I122" s="20"/>
      <c r="K122" s="6"/>
    </row>
    <row r="123" spans="1:8" ht="33.75" customHeight="1">
      <c r="A123" s="104"/>
      <c r="B123" s="91" t="s">
        <v>172</v>
      </c>
      <c r="C123" s="41"/>
      <c r="D123" s="87"/>
      <c r="E123" s="29">
        <f t="shared" si="2"/>
        <v>71000</v>
      </c>
      <c r="F123" s="29">
        <f>SUM(F124)</f>
        <v>71000</v>
      </c>
      <c r="G123" s="29">
        <v>0</v>
      </c>
      <c r="H123" s="105"/>
    </row>
    <row r="124" spans="1:8" ht="56.25" customHeight="1">
      <c r="A124" s="57">
        <v>81</v>
      </c>
      <c r="B124" s="86" t="s">
        <v>173</v>
      </c>
      <c r="C124" s="37" t="s">
        <v>238</v>
      </c>
      <c r="D124" s="12">
        <v>71000</v>
      </c>
      <c r="E124" s="13">
        <f t="shared" si="2"/>
        <v>71000</v>
      </c>
      <c r="F124" s="13">
        <v>71000</v>
      </c>
      <c r="G124" s="13">
        <v>0</v>
      </c>
      <c r="H124" s="49">
        <v>2009</v>
      </c>
    </row>
    <row r="125" spans="1:8" ht="18" customHeight="1">
      <c r="A125" s="104"/>
      <c r="B125" s="91" t="s">
        <v>76</v>
      </c>
      <c r="C125" s="41"/>
      <c r="D125" s="87"/>
      <c r="E125" s="29">
        <f t="shared" si="2"/>
        <v>100000</v>
      </c>
      <c r="F125" s="29">
        <f>SUM(F126)</f>
        <v>100000</v>
      </c>
      <c r="G125" s="29">
        <f>SUM(G126)</f>
        <v>0</v>
      </c>
      <c r="H125" s="105"/>
    </row>
    <row r="126" spans="1:8" ht="17.25" customHeight="1">
      <c r="A126" s="57">
        <v>82</v>
      </c>
      <c r="B126" s="86" t="s">
        <v>113</v>
      </c>
      <c r="C126" s="41"/>
      <c r="D126" s="12">
        <v>100000</v>
      </c>
      <c r="E126" s="13">
        <f t="shared" si="2"/>
        <v>100000</v>
      </c>
      <c r="F126" s="13">
        <v>100000</v>
      </c>
      <c r="G126" s="13">
        <v>0</v>
      </c>
      <c r="H126" s="49">
        <v>2009</v>
      </c>
    </row>
    <row r="127" spans="1:11" s="7" customFormat="1" ht="24" customHeight="1">
      <c r="A127" s="58"/>
      <c r="B127" s="90" t="s">
        <v>77</v>
      </c>
      <c r="C127" s="40"/>
      <c r="D127" s="16"/>
      <c r="E127" s="5">
        <f t="shared" si="2"/>
        <v>40128908</v>
      </c>
      <c r="F127" s="5">
        <f>SUM(F128,F131,F133,F135)</f>
        <v>40128908</v>
      </c>
      <c r="G127" s="5">
        <f>SUM(G128,G131,G133,G135)</f>
        <v>0</v>
      </c>
      <c r="H127" s="50"/>
      <c r="I127" s="20"/>
      <c r="K127" s="6"/>
    </row>
    <row r="128" spans="1:11" s="11" customFormat="1" ht="21" customHeight="1">
      <c r="A128" s="101"/>
      <c r="B128" s="91" t="s">
        <v>78</v>
      </c>
      <c r="C128" s="39"/>
      <c r="D128" s="28"/>
      <c r="E128" s="29">
        <f t="shared" si="2"/>
        <v>36158908</v>
      </c>
      <c r="F128" s="29">
        <f>SUM(F129:F130)</f>
        <v>36158908</v>
      </c>
      <c r="G128" s="29">
        <f>SUM(G129:G130)</f>
        <v>0</v>
      </c>
      <c r="H128" s="88"/>
      <c r="I128" s="21"/>
      <c r="K128" s="10"/>
    </row>
    <row r="129" spans="1:11" s="4" customFormat="1" ht="45" customHeight="1">
      <c r="A129" s="57">
        <v>83</v>
      </c>
      <c r="B129" s="86" t="s">
        <v>79</v>
      </c>
      <c r="C129" s="42" t="s">
        <v>239</v>
      </c>
      <c r="D129" s="13">
        <v>96186274</v>
      </c>
      <c r="E129" s="13">
        <f t="shared" si="2"/>
        <v>35903908</v>
      </c>
      <c r="F129" s="13">
        <v>35903908</v>
      </c>
      <c r="G129" s="13">
        <v>0</v>
      </c>
      <c r="H129" s="49" t="s">
        <v>119</v>
      </c>
      <c r="I129" s="22"/>
      <c r="K129" s="3"/>
    </row>
    <row r="130" spans="1:8" ht="33.75" customHeight="1">
      <c r="A130" s="57">
        <v>84</v>
      </c>
      <c r="B130" s="35" t="s">
        <v>127</v>
      </c>
      <c r="C130" s="38" t="s">
        <v>126</v>
      </c>
      <c r="D130" s="13">
        <v>255000</v>
      </c>
      <c r="E130" s="13">
        <f t="shared" si="2"/>
        <v>255000</v>
      </c>
      <c r="F130" s="13">
        <v>255000</v>
      </c>
      <c r="G130" s="13">
        <v>0</v>
      </c>
      <c r="H130" s="49">
        <v>2009</v>
      </c>
    </row>
    <row r="131" spans="1:11" s="11" customFormat="1" ht="18" customHeight="1">
      <c r="A131" s="101"/>
      <c r="B131" s="91" t="s">
        <v>80</v>
      </c>
      <c r="C131" s="39"/>
      <c r="D131" s="28"/>
      <c r="E131" s="29">
        <f t="shared" si="2"/>
        <v>50000</v>
      </c>
      <c r="F131" s="29">
        <f>SUM(F132:F132)</f>
        <v>50000</v>
      </c>
      <c r="G131" s="29">
        <f>SUM(G132:G132)</f>
        <v>0</v>
      </c>
      <c r="H131" s="88"/>
      <c r="I131" s="21"/>
      <c r="K131" s="10"/>
    </row>
    <row r="132" spans="1:11" s="4" customFormat="1" ht="23.25" customHeight="1">
      <c r="A132" s="57">
        <v>85</v>
      </c>
      <c r="B132" s="86" t="s">
        <v>81</v>
      </c>
      <c r="C132" s="37" t="s">
        <v>82</v>
      </c>
      <c r="D132" s="12">
        <v>4500000</v>
      </c>
      <c r="E132" s="13">
        <f t="shared" si="2"/>
        <v>50000</v>
      </c>
      <c r="F132" s="13">
        <v>50000</v>
      </c>
      <c r="G132" s="13">
        <v>0</v>
      </c>
      <c r="H132" s="49" t="s">
        <v>247</v>
      </c>
      <c r="I132" s="22"/>
      <c r="K132" s="3"/>
    </row>
    <row r="133" spans="1:11" s="11" customFormat="1" ht="18" customHeight="1">
      <c r="A133" s="101"/>
      <c r="B133" s="91" t="s">
        <v>83</v>
      </c>
      <c r="C133" s="39"/>
      <c r="D133" s="28"/>
      <c r="E133" s="29">
        <f t="shared" si="2"/>
        <v>500000</v>
      </c>
      <c r="F133" s="29">
        <f>SUM(F134)</f>
        <v>500000</v>
      </c>
      <c r="G133" s="29">
        <f>SUM(G134)</f>
        <v>0</v>
      </c>
      <c r="H133" s="88"/>
      <c r="I133" s="21"/>
      <c r="K133" s="10"/>
    </row>
    <row r="134" spans="1:11" s="4" customFormat="1" ht="23.25" customHeight="1">
      <c r="A134" s="57">
        <v>86</v>
      </c>
      <c r="B134" s="86" t="s">
        <v>84</v>
      </c>
      <c r="C134" s="37"/>
      <c r="D134" s="12"/>
      <c r="E134" s="13">
        <f t="shared" si="2"/>
        <v>500000</v>
      </c>
      <c r="F134" s="13">
        <v>500000</v>
      </c>
      <c r="G134" s="13">
        <v>0</v>
      </c>
      <c r="H134" s="49" t="s">
        <v>15</v>
      </c>
      <c r="I134" s="22"/>
      <c r="K134" s="3"/>
    </row>
    <row r="135" spans="1:11" s="11" customFormat="1" ht="18" customHeight="1">
      <c r="A135" s="101"/>
      <c r="B135" s="91" t="s">
        <v>85</v>
      </c>
      <c r="C135" s="39"/>
      <c r="D135" s="28"/>
      <c r="E135" s="29">
        <f t="shared" si="2"/>
        <v>3420000</v>
      </c>
      <c r="F135" s="29">
        <f>SUM(F136:F141)</f>
        <v>3420000</v>
      </c>
      <c r="G135" s="29">
        <f>SUM(G136:G141)</f>
        <v>0</v>
      </c>
      <c r="H135" s="88"/>
      <c r="I135" s="21"/>
      <c r="K135" s="10"/>
    </row>
    <row r="136" spans="1:11" s="4" customFormat="1" ht="33" customHeight="1">
      <c r="A136" s="57">
        <v>87</v>
      </c>
      <c r="B136" s="86" t="s">
        <v>86</v>
      </c>
      <c r="C136" s="43" t="s">
        <v>87</v>
      </c>
      <c r="D136" s="12"/>
      <c r="E136" s="13">
        <f t="shared" si="2"/>
        <v>500000</v>
      </c>
      <c r="F136" s="13">
        <v>500000</v>
      </c>
      <c r="G136" s="13">
        <v>0</v>
      </c>
      <c r="H136" s="49" t="s">
        <v>15</v>
      </c>
      <c r="I136" s="22"/>
      <c r="K136" s="3"/>
    </row>
    <row r="137" spans="1:11" s="4" customFormat="1" ht="43.5" customHeight="1">
      <c r="A137" s="57">
        <v>88</v>
      </c>
      <c r="B137" s="86" t="s">
        <v>162</v>
      </c>
      <c r="C137" s="37" t="s">
        <v>212</v>
      </c>
      <c r="D137" s="12">
        <v>15300000</v>
      </c>
      <c r="E137" s="13">
        <f t="shared" si="2"/>
        <v>1350000</v>
      </c>
      <c r="F137" s="13">
        <v>1350000</v>
      </c>
      <c r="G137" s="13">
        <v>0</v>
      </c>
      <c r="H137" s="49" t="s">
        <v>186</v>
      </c>
      <c r="I137" s="22"/>
      <c r="K137" s="3"/>
    </row>
    <row r="138" spans="1:11" s="4" customFormat="1" ht="23.25" customHeight="1">
      <c r="A138" s="57">
        <v>89</v>
      </c>
      <c r="B138" s="86" t="s">
        <v>88</v>
      </c>
      <c r="C138" s="37" t="s">
        <v>89</v>
      </c>
      <c r="D138" s="12">
        <v>900000</v>
      </c>
      <c r="E138" s="13">
        <f t="shared" si="2"/>
        <v>900000</v>
      </c>
      <c r="F138" s="13">
        <v>900000</v>
      </c>
      <c r="G138" s="13">
        <v>0</v>
      </c>
      <c r="H138" s="49" t="s">
        <v>15</v>
      </c>
      <c r="I138" s="22"/>
      <c r="K138" s="3"/>
    </row>
    <row r="139" spans="1:11" s="4" customFormat="1" ht="23.25" customHeight="1">
      <c r="A139" s="57">
        <v>90</v>
      </c>
      <c r="B139" s="86" t="s">
        <v>90</v>
      </c>
      <c r="C139" s="44"/>
      <c r="D139" s="12">
        <v>400000</v>
      </c>
      <c r="E139" s="13">
        <f t="shared" si="2"/>
        <v>400000</v>
      </c>
      <c r="F139" s="13">
        <v>400000</v>
      </c>
      <c r="G139" s="13">
        <v>0</v>
      </c>
      <c r="H139" s="49" t="s">
        <v>15</v>
      </c>
      <c r="I139" s="22"/>
      <c r="K139" s="3"/>
    </row>
    <row r="140" spans="1:11" s="4" customFormat="1" ht="33.75" customHeight="1">
      <c r="A140" s="57">
        <v>91</v>
      </c>
      <c r="B140" s="86" t="s">
        <v>91</v>
      </c>
      <c r="C140" s="37"/>
      <c r="D140" s="12">
        <v>635000</v>
      </c>
      <c r="E140" s="13">
        <f t="shared" si="2"/>
        <v>120000</v>
      </c>
      <c r="F140" s="13">
        <v>120000</v>
      </c>
      <c r="G140" s="13">
        <v>0</v>
      </c>
      <c r="H140" s="49" t="s">
        <v>92</v>
      </c>
      <c r="I140" s="22"/>
      <c r="K140" s="3"/>
    </row>
    <row r="141" spans="1:11" s="4" customFormat="1" ht="33.75" customHeight="1">
      <c r="A141" s="57">
        <v>92</v>
      </c>
      <c r="B141" s="86" t="s">
        <v>93</v>
      </c>
      <c r="C141" s="37" t="s">
        <v>94</v>
      </c>
      <c r="D141" s="12">
        <v>4490000</v>
      </c>
      <c r="E141" s="13">
        <f t="shared" si="2"/>
        <v>150000</v>
      </c>
      <c r="F141" s="13">
        <v>150000</v>
      </c>
      <c r="G141" s="13">
        <v>0</v>
      </c>
      <c r="H141" s="49" t="s">
        <v>227</v>
      </c>
      <c r="I141" s="22"/>
      <c r="K141" s="3"/>
    </row>
    <row r="142" spans="1:11" s="7" customFormat="1" ht="24" customHeight="1">
      <c r="A142" s="58"/>
      <c r="B142" s="90" t="s">
        <v>95</v>
      </c>
      <c r="C142" s="40"/>
      <c r="D142" s="16"/>
      <c r="E142" s="5">
        <f t="shared" si="2"/>
        <v>600000</v>
      </c>
      <c r="F142" s="5">
        <f>SUM(F145,F143,)</f>
        <v>600000</v>
      </c>
      <c r="G142" s="5">
        <f>SUM(G145,G143,)</f>
        <v>0</v>
      </c>
      <c r="H142" s="50"/>
      <c r="I142" s="20"/>
      <c r="K142" s="6"/>
    </row>
    <row r="143" spans="1:11" s="11" customFormat="1" ht="21" customHeight="1">
      <c r="A143" s="101"/>
      <c r="B143" s="98" t="s">
        <v>96</v>
      </c>
      <c r="C143" s="39"/>
      <c r="D143" s="28"/>
      <c r="E143" s="29">
        <f t="shared" si="2"/>
        <v>500000</v>
      </c>
      <c r="F143" s="29">
        <f>SUM(F144:F144)</f>
        <v>500000</v>
      </c>
      <c r="G143" s="29">
        <f>SUM(G144:G144)</f>
        <v>0</v>
      </c>
      <c r="H143" s="88"/>
      <c r="I143" s="21"/>
      <c r="K143" s="10"/>
    </row>
    <row r="144" spans="1:9" ht="33.75" customHeight="1">
      <c r="A144" s="57">
        <v>93</v>
      </c>
      <c r="B144" s="86" t="s">
        <v>244</v>
      </c>
      <c r="C144" s="37"/>
      <c r="D144" s="12">
        <v>500000</v>
      </c>
      <c r="E144" s="13">
        <f>SUM(F144,G144)</f>
        <v>500000</v>
      </c>
      <c r="F144" s="13">
        <v>500000</v>
      </c>
      <c r="G144" s="13">
        <v>0</v>
      </c>
      <c r="H144" s="49">
        <v>2009</v>
      </c>
      <c r="I144" s="22"/>
    </row>
    <row r="145" spans="1:11" s="11" customFormat="1" ht="18.75" customHeight="1">
      <c r="A145" s="101"/>
      <c r="B145" s="91" t="s">
        <v>97</v>
      </c>
      <c r="C145" s="39"/>
      <c r="D145" s="28"/>
      <c r="E145" s="29">
        <f aca="true" t="shared" si="3" ref="E145:E156">SUM(F145,G145)</f>
        <v>100000</v>
      </c>
      <c r="F145" s="29">
        <f>SUM(F146:F146)</f>
        <v>100000</v>
      </c>
      <c r="G145" s="29">
        <f>SUM(G146:G146)</f>
        <v>0</v>
      </c>
      <c r="H145" s="88"/>
      <c r="I145" s="21"/>
      <c r="K145" s="10"/>
    </row>
    <row r="146" spans="1:11" s="7" customFormat="1" ht="45.75" customHeight="1">
      <c r="A146" s="57">
        <v>94</v>
      </c>
      <c r="B146" s="97" t="s">
        <v>98</v>
      </c>
      <c r="C146" s="37" t="s">
        <v>99</v>
      </c>
      <c r="D146" s="12">
        <v>26123399</v>
      </c>
      <c r="E146" s="13">
        <f t="shared" si="3"/>
        <v>100000</v>
      </c>
      <c r="F146" s="13">
        <v>100000</v>
      </c>
      <c r="G146" s="13">
        <v>0</v>
      </c>
      <c r="H146" s="49" t="s">
        <v>213</v>
      </c>
      <c r="I146" s="20"/>
      <c r="K146" s="6"/>
    </row>
    <row r="147" spans="1:11" s="7" customFormat="1" ht="18" customHeight="1">
      <c r="A147" s="58"/>
      <c r="B147" s="90" t="s">
        <v>100</v>
      </c>
      <c r="C147" s="45"/>
      <c r="D147" s="16"/>
      <c r="E147" s="5">
        <f t="shared" si="3"/>
        <v>8409000</v>
      </c>
      <c r="F147" s="5">
        <f>SUM(F148,F154)</f>
        <v>8409000</v>
      </c>
      <c r="G147" s="5">
        <f>SUM(G148,G154)</f>
        <v>0</v>
      </c>
      <c r="H147" s="50"/>
      <c r="I147" s="20"/>
      <c r="K147" s="6"/>
    </row>
    <row r="148" spans="1:11" s="11" customFormat="1" ht="18" customHeight="1">
      <c r="A148" s="101"/>
      <c r="B148" s="91" t="s">
        <v>101</v>
      </c>
      <c r="C148" s="46"/>
      <c r="D148" s="29"/>
      <c r="E148" s="29">
        <f t="shared" si="3"/>
        <v>8350000</v>
      </c>
      <c r="F148" s="29">
        <f>SUM(F149,F150:F153)</f>
        <v>8350000</v>
      </c>
      <c r="G148" s="29">
        <f>SUM(G149,G153:G153)</f>
        <v>0</v>
      </c>
      <c r="H148" s="88"/>
      <c r="I148" s="21"/>
      <c r="K148" s="10"/>
    </row>
    <row r="149" spans="1:11" s="4" customFormat="1" ht="66.75" customHeight="1">
      <c r="A149" s="57">
        <v>95</v>
      </c>
      <c r="B149" s="86" t="s">
        <v>269</v>
      </c>
      <c r="C149" s="37" t="s">
        <v>102</v>
      </c>
      <c r="D149" s="12">
        <v>44000000</v>
      </c>
      <c r="E149" s="13">
        <f t="shared" si="3"/>
        <v>500000</v>
      </c>
      <c r="F149" s="25">
        <v>500000</v>
      </c>
      <c r="G149" s="13">
        <v>0</v>
      </c>
      <c r="H149" s="49" t="s">
        <v>246</v>
      </c>
      <c r="I149" s="22"/>
      <c r="K149" s="3"/>
    </row>
    <row r="150" spans="1:11" s="4" customFormat="1" ht="54.75" customHeight="1">
      <c r="A150" s="57">
        <v>96</v>
      </c>
      <c r="B150" s="86" t="s">
        <v>103</v>
      </c>
      <c r="C150" s="37" t="s">
        <v>104</v>
      </c>
      <c r="D150" s="12">
        <v>68345457</v>
      </c>
      <c r="E150" s="13">
        <f t="shared" si="3"/>
        <v>3000000</v>
      </c>
      <c r="F150" s="25">
        <v>3000000</v>
      </c>
      <c r="G150" s="13">
        <v>0</v>
      </c>
      <c r="H150" s="49" t="s">
        <v>215</v>
      </c>
      <c r="I150" s="22"/>
      <c r="K150" s="3"/>
    </row>
    <row r="151" spans="1:11" s="4" customFormat="1" ht="32.25" customHeight="1">
      <c r="A151" s="57">
        <v>97</v>
      </c>
      <c r="B151" s="86" t="s">
        <v>105</v>
      </c>
      <c r="C151" s="37" t="s">
        <v>106</v>
      </c>
      <c r="D151" s="12">
        <v>4745668</v>
      </c>
      <c r="E151" s="13">
        <f t="shared" si="3"/>
        <v>2600000</v>
      </c>
      <c r="F151" s="25">
        <v>2600000</v>
      </c>
      <c r="G151" s="13">
        <v>0</v>
      </c>
      <c r="H151" s="49" t="s">
        <v>25</v>
      </c>
      <c r="I151" s="22"/>
      <c r="K151" s="3"/>
    </row>
    <row r="152" spans="1:9" ht="34.5" customHeight="1">
      <c r="A152" s="57">
        <v>98</v>
      </c>
      <c r="B152" s="86" t="s">
        <v>143</v>
      </c>
      <c r="C152" s="38" t="s">
        <v>208</v>
      </c>
      <c r="D152" s="12">
        <v>1250000</v>
      </c>
      <c r="E152" s="13">
        <f t="shared" si="3"/>
        <v>1250000</v>
      </c>
      <c r="F152" s="13">
        <v>1250000</v>
      </c>
      <c r="G152" s="13">
        <v>0</v>
      </c>
      <c r="H152" s="49">
        <v>2009</v>
      </c>
      <c r="I152" s="22"/>
    </row>
    <row r="153" spans="1:11" s="4" customFormat="1" ht="23.25" customHeight="1">
      <c r="A153" s="57">
        <v>99</v>
      </c>
      <c r="B153" s="86" t="s">
        <v>265</v>
      </c>
      <c r="C153" s="37" t="s">
        <v>120</v>
      </c>
      <c r="D153" s="12">
        <v>3574000</v>
      </c>
      <c r="E153" s="13">
        <f t="shared" si="3"/>
        <v>1000000</v>
      </c>
      <c r="F153" s="25">
        <v>1000000</v>
      </c>
      <c r="G153" s="13">
        <v>0</v>
      </c>
      <c r="H153" s="49" t="s">
        <v>115</v>
      </c>
      <c r="I153" s="22"/>
      <c r="K153" s="3"/>
    </row>
    <row r="154" spans="1:9" s="17" customFormat="1" ht="18" customHeight="1">
      <c r="A154" s="106"/>
      <c r="B154" s="99" t="s">
        <v>107</v>
      </c>
      <c r="C154" s="47"/>
      <c r="D154" s="107"/>
      <c r="E154" s="108">
        <f t="shared" si="3"/>
        <v>59000</v>
      </c>
      <c r="F154" s="108">
        <f>SUM(F155:F156)</f>
        <v>59000</v>
      </c>
      <c r="G154" s="28">
        <f>SUM(G155:G156)</f>
        <v>0</v>
      </c>
      <c r="H154" s="109"/>
      <c r="I154" s="21"/>
    </row>
    <row r="155" spans="1:9" s="17" customFormat="1" ht="23.25" customHeight="1">
      <c r="A155" s="57">
        <v>100</v>
      </c>
      <c r="B155" s="92" t="s">
        <v>114</v>
      </c>
      <c r="C155" s="37" t="s">
        <v>228</v>
      </c>
      <c r="D155" s="12">
        <v>29000</v>
      </c>
      <c r="E155" s="13">
        <f t="shared" si="3"/>
        <v>29000</v>
      </c>
      <c r="F155" s="13">
        <v>29000</v>
      </c>
      <c r="G155" s="13">
        <v>0</v>
      </c>
      <c r="H155" s="49">
        <v>2009</v>
      </c>
      <c r="I155" s="21"/>
    </row>
    <row r="156" spans="1:9" s="18" customFormat="1" ht="23.25" customHeight="1">
      <c r="A156" s="57">
        <v>101</v>
      </c>
      <c r="B156" s="92" t="s">
        <v>114</v>
      </c>
      <c r="C156" s="37" t="s">
        <v>214</v>
      </c>
      <c r="D156" s="12">
        <v>30000</v>
      </c>
      <c r="E156" s="13">
        <f t="shared" si="3"/>
        <v>30000</v>
      </c>
      <c r="F156" s="13">
        <v>30000</v>
      </c>
      <c r="G156" s="13">
        <v>0</v>
      </c>
      <c r="H156" s="49">
        <v>2009</v>
      </c>
      <c r="I156" s="22"/>
    </row>
    <row r="160" ht="12" hidden="1">
      <c r="E160" s="3" t="e">
        <f>SUM(E15,E16:E18,E21:E24,#REF!,E26,E27,E31,E34,E38,E41,E45,E62,E69,E75,E98,E102,E113,E115,E129,E132,E137,E141,E140,E146,E149,E150,E153)</f>
        <v>#REF!</v>
      </c>
    </row>
  </sheetData>
  <sheetProtection/>
  <mergeCells count="13">
    <mergeCell ref="I4:I7"/>
    <mergeCell ref="G6:G7"/>
    <mergeCell ref="E5:E7"/>
    <mergeCell ref="F5:G5"/>
    <mergeCell ref="E4:G4"/>
    <mergeCell ref="H4:H7"/>
    <mergeCell ref="F1:H1"/>
    <mergeCell ref="A4:A7"/>
    <mergeCell ref="F6:F7"/>
    <mergeCell ref="A2:H2"/>
    <mergeCell ref="B4:B7"/>
    <mergeCell ref="C4:C7"/>
    <mergeCell ref="D4:D7"/>
  </mergeCells>
  <printOptions horizontalCentered="1"/>
  <pageMargins left="0" right="0" top="0.5905511811023623" bottom="0.5511811023622047" header="0.5118110236220472" footer="0.36"/>
  <pageSetup firstPageNumber="32" useFirstPageNumber="1" horizontalDpi="300" verticalDpi="300" orientation="landscape" paperSize="9" r:id="rId1"/>
  <headerFooter alignWithMargins="0">
    <oddFooter>&amp;L&amp;P</oddFooter>
  </headerFooter>
  <rowBreaks count="5" manualBreakCount="5">
    <brk id="82" max="7" man="1"/>
    <brk id="97" max="7" man="1"/>
    <brk id="116" max="7" man="1"/>
    <brk id="134" max="7" man="1"/>
    <brk id="1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Szajdziński</dc:creator>
  <cp:keywords/>
  <dc:description/>
  <cp:lastModifiedBy>Twoja nazwa użytkownika</cp:lastModifiedBy>
  <cp:lastPrinted>2009-01-09T11:17:30Z</cp:lastPrinted>
  <dcterms:created xsi:type="dcterms:W3CDTF">2008-10-07T06:31:00Z</dcterms:created>
  <dcterms:modified xsi:type="dcterms:W3CDTF">2009-01-09T11:17:46Z</dcterms:modified>
  <cp:category/>
  <cp:version/>
  <cp:contentType/>
  <cp:contentStatus/>
</cp:coreProperties>
</file>