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45" yWindow="210" windowWidth="5895" windowHeight="6540" activeTab="0"/>
  </bookViews>
  <sheets>
    <sheet name="URM 28.12.05" sheetId="1" r:id="rId1"/>
  </sheets>
  <definedNames>
    <definedName name="_xlnm.Print_Area" localSheetId="0">'URM 28.12.05'!$A$1:$J$173</definedName>
    <definedName name="_xlnm.Print_Titles" localSheetId="0">'URM 28.12.05'!$4:$7</definedName>
  </definedNames>
  <calcPr fullCalcOnLoad="1"/>
</workbook>
</file>

<file path=xl/sharedStrings.xml><?xml version="1.0" encoding="utf-8"?>
<sst xmlns="http://schemas.openxmlformats.org/spreadsheetml/2006/main" count="274" uniqueCount="247">
  <si>
    <t xml:space="preserve">OGÓŁEM </t>
  </si>
  <si>
    <t xml:space="preserve">DZIAŁ 921  Kultura  i ochrona dziedzictwa narodowego </t>
  </si>
  <si>
    <t>Wymiana stolarki okiennej w MOPS przy ul.Granicznej 1</t>
  </si>
  <si>
    <t>Rozdział 75495  Pozostała działaność</t>
  </si>
  <si>
    <t>NAZWA  ZADANIA</t>
  </si>
  <si>
    <t>ZAKRES RZECZOWY</t>
  </si>
  <si>
    <t>proces ciągły</t>
  </si>
  <si>
    <t>Wykupy terenów pod inwestycje, budownictwo mieszkaniowe, wykupy udziałów, nabycie nieruchomości, odszkodowania itp.</t>
  </si>
  <si>
    <t>Udziały dla Kaliskiego Towarzystwa Budownictwa Społecznego</t>
  </si>
  <si>
    <t>Budowa ścieżek rowerowych z możliwością bezpiecznego wyjazdu z centrum miasta</t>
  </si>
  <si>
    <t>2004-2006</t>
  </si>
  <si>
    <t>OGÓŁEM</t>
  </si>
  <si>
    <t>DZIAŁ 600 Transport i łączność</t>
  </si>
  <si>
    <t>DZIAŁ 400 - Wytwarzanie i zaopatrywanie w energię elektryczną gaz i wodę</t>
  </si>
  <si>
    <t>Rozdział 70005 - Gospodarka gruntami i nieruchomościami</t>
  </si>
  <si>
    <t>Rozdział 70021 - Towarzystwa budownictwa społecznego</t>
  </si>
  <si>
    <t>Rozdział 70095 -  Pozostała działalność</t>
  </si>
  <si>
    <t xml:space="preserve">DZIAŁ 750 - Administracja publiczna  </t>
  </si>
  <si>
    <t>Rozdział 75023 - Urzędy gmin (miast i miast na prawach powiatu)</t>
  </si>
  <si>
    <t xml:space="preserve">DZIAŁ 801 - Oświata i wychowanie </t>
  </si>
  <si>
    <t>Rozdział 80101 - Szkoły podstawowe</t>
  </si>
  <si>
    <t>Rozdział 80110 - Gimnazja</t>
  </si>
  <si>
    <t>Rozdział 80130 - Szkoły zawodowe</t>
  </si>
  <si>
    <t>Rozdział 80120 - Licea</t>
  </si>
  <si>
    <t>DZIAŁ 854 - Edukacyjna opieka wychowawcza</t>
  </si>
  <si>
    <t>Rozdział 40001 - Dostarczanie ciepła</t>
  </si>
  <si>
    <t xml:space="preserve">Rozdział 90001 - Gospodarka ściekowa i ochrona wód </t>
  </si>
  <si>
    <t xml:space="preserve">Rozdział 90002 - Gospodarka odpadami </t>
  </si>
  <si>
    <t>Rozdział 90015 - Oświetlenie ulic, placów i  dróg</t>
  </si>
  <si>
    <t>Rozdział 90095 - Pozostała działalność</t>
  </si>
  <si>
    <t>DZIAŁ 926 Kultura fizyczna i sport</t>
  </si>
  <si>
    <t>Rozdział 92601 - Obiekty sportowe</t>
  </si>
  <si>
    <t>DZIAŁ 900  Gospodarka komunalna i ochrona środowiska</t>
  </si>
  <si>
    <t>DZIAŁ 700  - Gospodarka mieszkaniowa</t>
  </si>
  <si>
    <t>Budowa nowych budynków komunalnych w cyklu dwuletnim lub zakup mieszkań</t>
  </si>
  <si>
    <t>MIASTO</t>
  </si>
  <si>
    <t>POWIAT</t>
  </si>
  <si>
    <t>w tym</t>
  </si>
  <si>
    <t>Przewid. termin realizacji</t>
  </si>
  <si>
    <t>inwestycje</t>
  </si>
  <si>
    <t xml:space="preserve">zakupy, wymiana sprzętu i oprogramowania </t>
  </si>
  <si>
    <t xml:space="preserve">wykonanie przyłączeń do miejskiej sieci cieplnej wg zgłoszeń </t>
  </si>
  <si>
    <t>Rozdział 75818</t>
  </si>
  <si>
    <t>Rezerwa celowa na inwestycje</t>
  </si>
  <si>
    <t>DZIAŁ 758 - Różne rozliczenia</t>
  </si>
  <si>
    <t xml:space="preserve">Przewid.  koszt  realizacji </t>
  </si>
  <si>
    <t>odcinek od ul.Łódzkiej do pawilonu spożywczego PSS Społem</t>
  </si>
  <si>
    <t xml:space="preserve">każdego roku 1 syrena </t>
  </si>
  <si>
    <t>Budowa i modernizacja oświetlenia ulic i dróg na nowych i istniejących osiedlach</t>
  </si>
  <si>
    <t xml:space="preserve">Modernizacja nawierzchni drogowej i chodników w ul.Żwirki i Wigury </t>
  </si>
  <si>
    <t>DZIAł 710 - Działalność usługowa</t>
  </si>
  <si>
    <t>Rozdział 71015 Nadzór budowlany</t>
  </si>
  <si>
    <t>Zakupy inwestycyjne dla Powiatowego Inspektoratu Nadzoru Budowlanego</t>
  </si>
  <si>
    <t>urzadzenia telekomunikacyjne i oprogramowanie</t>
  </si>
  <si>
    <t>adaptacja pomieszczeń i ich specjalistyczne wyposażenie</t>
  </si>
  <si>
    <t xml:space="preserve">modernizacja węzłów i sieci cieplnych kanałowych na preizolowane </t>
  </si>
  <si>
    <t>2004- 2008</t>
  </si>
  <si>
    <t xml:space="preserve">DZIAŁ 851 - Ochrona zdrowia </t>
  </si>
  <si>
    <t>Zakupy inwestycyjne</t>
  </si>
  <si>
    <t>Rozdział 85195 - Pozostała działalność</t>
  </si>
  <si>
    <t>zakup alkometru i alkotestu</t>
  </si>
  <si>
    <t>Rozdział 85141 - Ratownictwo medyczne</t>
  </si>
  <si>
    <t xml:space="preserve">Utworzenie Centrum Powiadamiania Ratunkowego </t>
  </si>
  <si>
    <t>Dotacje dla stowarzyszenia pn. Narodowy Fundusz Ochrony Zdrowia na zakup ultrasonografu</t>
  </si>
  <si>
    <t>partycypacja w kosztach zakupu</t>
  </si>
  <si>
    <t>Rozdział 75022 - Rady gminy miast i miast na prawach powiatu</t>
  </si>
  <si>
    <t>Zakupy inwestycyjne dla Kancelarii Rady Miejskiej</t>
  </si>
  <si>
    <t>zakup drukarki</t>
  </si>
  <si>
    <t>Rozdział 80132 - Szkoły artystyczne</t>
  </si>
  <si>
    <t xml:space="preserve">Zakupy inwestycyjne </t>
  </si>
  <si>
    <t xml:space="preserve">zakupy związane z organizacją nowych stanowisk pracy w tym  komputerów i oprogramowania </t>
  </si>
  <si>
    <t>Rozdział 60015 - Drogi publiczne w miastach na prawach powiatu</t>
  </si>
  <si>
    <t>Rozdział 60004 - Lokalny transport zbiorowy</t>
  </si>
  <si>
    <t>Udziały dla Kaliskich Linii Autobusowych  Spólka z o.o.</t>
  </si>
  <si>
    <t>Rozdział 85111 Szpitale ogólne</t>
  </si>
  <si>
    <t>Rozdział 60016 - Drogi publiczne gminne</t>
  </si>
  <si>
    <t>Rozbudowa monitoringu wizyjnego</t>
  </si>
  <si>
    <t xml:space="preserve"> </t>
  </si>
  <si>
    <t>Utworzenie Miejskiego Centrum Reagowania</t>
  </si>
  <si>
    <t>dotacje udziały dofinansowania</t>
  </si>
  <si>
    <t>Rozdział 75414 Obrona cywilna</t>
  </si>
  <si>
    <t>zakup samochodu</t>
  </si>
  <si>
    <t>budowa obiektu dydaktycznego, żywieniowego, auli, sali widowiskowo-sportowej, sali treningowej, boisk sportowych hotelu oraz zagospodarowanie terenu, ogrodzenia i oświetlenia</t>
  </si>
  <si>
    <t>55 szt.</t>
  </si>
  <si>
    <t xml:space="preserve">Zakup sterylizatora parowo-gazowego dla Szpitala Zespolonego im. L. Perzyny </t>
  </si>
  <si>
    <t>Rozdział 80195 - Pozostała działalność</t>
  </si>
  <si>
    <t>Rozdział 92110 - Galerie i biura wystaw artystycznych</t>
  </si>
  <si>
    <t>Wykonanie robót termomodernizacyjnych i modernizacyjnych  w szkołach podstawowych</t>
  </si>
  <si>
    <t>Wykonanie robót termomodernizacyjnych i modernizacyjnych w gimnazjach</t>
  </si>
  <si>
    <t>Wykonanie robót termomodernizacyjnych  i modernizacyjnych w liceach</t>
  </si>
  <si>
    <t>Wykonanie robót termomodernizacyjnych i modernizacyjnych w szkołach zawodowych</t>
  </si>
  <si>
    <t>zgodnie z "Programem poprawy stanu technicznego placówek oświatowych w Kaliszu</t>
  </si>
  <si>
    <t>zgodnie z "Programem poprawy stanu technicznego placówek oświatowych w Kaliszu"</t>
  </si>
  <si>
    <t>2005-2007</t>
  </si>
  <si>
    <t>DZIAŁ 150 - Przetwórstwo przemysłowe</t>
  </si>
  <si>
    <t>Rozdz. 15011 Rozwój przedsiębiorczości</t>
  </si>
  <si>
    <t>Zakup projektora dla Klubu Integracji Społecznej</t>
  </si>
  <si>
    <t>Rozdział 85154 Przeciwdziałanie alkoholizmowi</t>
  </si>
  <si>
    <t>Zakup komputera dla Klubu Integracji Społecznej</t>
  </si>
  <si>
    <t xml:space="preserve">Rozdział 85111 - Szpitale ogólne </t>
  </si>
  <si>
    <t>Rozdział 85495 Pozostała działalność</t>
  </si>
  <si>
    <t>Wydatki z budżetu Miasta na prawach powiatu w 2006r.</t>
  </si>
  <si>
    <t>Budowa Trasy Bursztynowej na odcinku od ul. Częstochowskiej  do ul.Górnośląskiej (etap II)</t>
  </si>
  <si>
    <t xml:space="preserve">Budowa Gimnazjum na osiedlu Dobrzec </t>
  </si>
  <si>
    <t>Budowa Trasy Bursztynowej na odcinku od ul. Łódzkiej do ul. Częstochowskiej</t>
  </si>
  <si>
    <t>Modernizacja nawierzchni ul. Hanki Sawickiej na odcinku od wjazdu z ulicy Podmiejskiej do zatoki autobusowej przy basenie "Delfin"</t>
  </si>
  <si>
    <t>Inwestycje ciepłownicze realizowane zgodnie z przepisami dotyczącymi warunków przyłączeniowych do istniejącej sieci cieplnej</t>
  </si>
  <si>
    <t xml:space="preserve">Modernizacja miejskiego  systemu  ciepłowniczego na osiedlach mieszkaniowych i starej części miasta </t>
  </si>
  <si>
    <t>Regulacja cieków Krępicy i Piwonki, utworzenie polderu zalewowego wraz z budową kolektora deszczowego w ul.Zachodniej</t>
  </si>
  <si>
    <t xml:space="preserve">Komputeryzacja Urzędu Miejskiego </t>
  </si>
  <si>
    <t>Rekultywacja wysypiska odpadów komunalnych w Kamieniu</t>
  </si>
  <si>
    <t>Rozbudowa Centralnego Systemu Alarmowego Miasta</t>
  </si>
  <si>
    <t>Budowa infrastruktury technicznej na istniejących i nowych osiedlach mieszkaniowych</t>
  </si>
  <si>
    <t>Budowa boisk sportowych przyszkolnych, osiedlowych i przyszkolno-osiedlowych</t>
  </si>
  <si>
    <t>wykupy terenów, projekt pełnobranżowy, wykonanie jezdni, chodników odwodnienia i oświetlenia wraz ze ścieżką rowerową</t>
  </si>
  <si>
    <t>w 2006r. Projekt</t>
  </si>
  <si>
    <t>Remont mostu w ul.Częstochowskiej</t>
  </si>
  <si>
    <t>2006-2007??</t>
  </si>
  <si>
    <t xml:space="preserve">Połączenie dróg krajowych poprzez budowę ul. Stanczukowskiego na odcinku od ul. Godebskiego do ul. Łódzkiej </t>
  </si>
  <si>
    <t xml:space="preserve">modernizacja skrzyżowania, jezdni i chodników wraz z odwodnieniem </t>
  </si>
  <si>
    <t xml:space="preserve">odcinek od Rogatki do ul. Rzemieślniczej wraz z odwodnieniem, oświetleniem  i ścieżką rowerową (w 2006r. - projekt pełnobranżowy) </t>
  </si>
  <si>
    <t xml:space="preserve">Inwestycje realizowane w ramach społecznych inicjatyw inwestycyjnych </t>
  </si>
  <si>
    <t>Budowa chodnika na ul. Romańskiej</t>
  </si>
  <si>
    <t>Modernizacja i budowa ciągu drogowego ul. Saperskiej</t>
  </si>
  <si>
    <t>Przewid. wydatki od początku realiz.do końca 2005r.</t>
  </si>
  <si>
    <t>l.p</t>
  </si>
  <si>
    <t xml:space="preserve">2006-2007 </t>
  </si>
  <si>
    <t xml:space="preserve">Rozdział </t>
  </si>
  <si>
    <t>Rozdział</t>
  </si>
  <si>
    <t xml:space="preserve">Modernizacja terenu Ogródka Jordanowskiego przy ul.Częstochowskiej w Kaliszu </t>
  </si>
  <si>
    <t>2005-2006</t>
  </si>
  <si>
    <t xml:space="preserve">W 2006r. wykonanie koncepcji rozwoju, zasad funkcjonowania i potrzeb sytemu </t>
  </si>
  <si>
    <t>droga, chodniki, oświetlenie i ścieżka rowerowa)</t>
  </si>
  <si>
    <t>DZIAŁ 754   Bezpieczeństwo publiczne i ochrona przeciwpożarowa</t>
  </si>
  <si>
    <t xml:space="preserve">Zakup modułów systemu zarządzania miastem OTAGO </t>
  </si>
  <si>
    <t>moduły: usc, ewidencji ludności i działalności gospodarczej</t>
  </si>
  <si>
    <t xml:space="preserve">Zakup zestawów komputerowych do obsługi Zespołu Reagowania Kryzysowego dla Miasta Kalisza  </t>
  </si>
  <si>
    <t>Budowa Trasy Bursztynowej na odcinku od ul.Częstochowskiej do ul.Górnośląskiej</t>
  </si>
  <si>
    <t>2006-2007</t>
  </si>
  <si>
    <t>Budowa ulic na osiedlu Prastare-Antyczne</t>
  </si>
  <si>
    <t xml:space="preserve">w 2006r. opracowanie projektów drogowych </t>
  </si>
  <si>
    <t>2002 - 2008</t>
  </si>
  <si>
    <t>2004-2006; w 2006 dofinans. ZPORR</t>
  </si>
  <si>
    <t>Rozdział 85333 Powiatowe urzędy pracy</t>
  </si>
  <si>
    <t xml:space="preserve">Wymiana instalacji elektrycznej w budynku PUP przy ul.Staszica 47a </t>
  </si>
  <si>
    <t>instalacja oświetleniowa, wyłączniki i gniazdka</t>
  </si>
  <si>
    <t xml:space="preserve">Rozdział 92604 - Instytucje kultury fizycznej </t>
  </si>
  <si>
    <t>w 2006r. przygotowanie pełnej dokumentacji i wniosku o dofinansowanie zadania ze środków unijnych</t>
  </si>
  <si>
    <t>namiot wielkości 4x6m, 6 stolików, 24 krzesła</t>
  </si>
  <si>
    <t xml:space="preserve">Rozdział 75411 Komendy powiatowe Państwowej Straży Pożarnej  </t>
  </si>
  <si>
    <t xml:space="preserve">Modernizacja ul. Elektrycznej wraz z odwodnieniem, oświetleniem </t>
  </si>
  <si>
    <t xml:space="preserve">wzmocnienie podbudowy i wykonanie nowej nawierzchni bitumicznej </t>
  </si>
  <si>
    <t>2006-2008</t>
  </si>
  <si>
    <t>budowa skrzydła, połączenie z istniejącym budynkiem, utworzenie jednego obiektu, dostosowanego do potrzeb obsługi mieszkańców</t>
  </si>
  <si>
    <t xml:space="preserve">1995-2009 </t>
  </si>
  <si>
    <t xml:space="preserve">2004-2007 </t>
  </si>
  <si>
    <t>2006-2010</t>
  </si>
  <si>
    <t>Wykonanie nawierzchni ul. Czereśniowej wraz z odwodnieniem, chodnikiem i ścieżką rowerową</t>
  </si>
  <si>
    <t>boiska do piłki koszykowej i nożnej</t>
  </si>
  <si>
    <t>w 2006 r. przygotowanie pełnej dokumentacji i wniosku o dofinansowanie zadania ze środków unijnych</t>
  </si>
  <si>
    <t>Budowa sieci wodociągowych, kanalizacji sanitarnej i deszczowej na Dobrzecu, wraz z Sołectwem Dobrzec oraz na osiedlu Sulisławice</t>
  </si>
  <si>
    <t>sieci wodociągowe, kanalizacja sanitarna i deszczowa i inne obiekty</t>
  </si>
  <si>
    <t>2006-2009</t>
  </si>
  <si>
    <t xml:space="preserve">Budowa kompleksu sportowego dla Szkoły Podstawowej Nr 12, Zespołu Szkół Gastronomiczno-Hotelarskich, V LO </t>
  </si>
  <si>
    <t>Budowa chodnika na ul.Godebskiego</t>
  </si>
  <si>
    <t>z wykorzystaniem płyt z odzysku</t>
  </si>
  <si>
    <t xml:space="preserve">Rozdział 75405 Komendy powiatowe Policji   </t>
  </si>
  <si>
    <t xml:space="preserve">Dofinansowanie zakupu dwóch samochodów dla Komendy Miejskiej Policji w Kaliszu </t>
  </si>
  <si>
    <t>Pomoc dla Wojewódzkiego Szpitala Matki i Dziecka w zakupie sprzętu i aparatury medycznej Psychiatrycznego</t>
  </si>
  <si>
    <t>Pomoc dla Szpitala Zespolonego im.L.Perzyny w zakupie aparatury medycznej</t>
  </si>
  <si>
    <t xml:space="preserve">Rozdział 75412 Ochotnicze Straże Pożarne  </t>
  </si>
  <si>
    <t>Zakup aparatów oddechowych dla OSP</t>
  </si>
  <si>
    <t>2006-2009; z udziałem środków ZPORR w latach 2007-2009</t>
  </si>
  <si>
    <t>hala sportowa z boiskiem o wym. 44 x 24 m, boiskami do piłki nożnej, koszykówki, siatkówki, bieżni okólnej i prostej, rozbieżni do skoku w dal i wzwyż; w 2006r. opracowanie dokumentacji projektowej</t>
  </si>
  <si>
    <t>2003-2008; z udziałem F.Spójności w latach 2006-2008</t>
  </si>
  <si>
    <t>2006-2010; przy udziale środków unijnych w latach 2007 - 2010</t>
  </si>
  <si>
    <t>2006- 2009 z udziałem środków unijnych</t>
  </si>
  <si>
    <t xml:space="preserve">Modernizacja i rozbudowa obiektów rekreacyjno-sportowych zlokalizowanych w rejonie ul.Łódzkiej 19-29 </t>
  </si>
  <si>
    <t xml:space="preserve">DZIAŁ 852 Pomoc społeczna </t>
  </si>
  <si>
    <t>wykonanie skate parku, modernizacja dróg i chodników i terenu sąsiedniego</t>
  </si>
  <si>
    <t>DZIAŁ 853 Pozostałe zadania w zakresie polityki społecznej</t>
  </si>
  <si>
    <t>wymiana stolarki okiennej, docieplenie ścian</t>
  </si>
  <si>
    <t>Termomodernizacja budynku Domu Pomocy Społecznej przy ul.Winiarskiej</t>
  </si>
  <si>
    <t>2004-2007</t>
  </si>
  <si>
    <t>jedna jezdnia, most na Prośnie, most na Swędrni; zakres zakończony w 2005r., płatności do 2009r.</t>
  </si>
  <si>
    <t>most + droga wraz z  odwodnieniem, oświetleniem i ścieżką rowerową; (opracowanie projektu pełnobranżowego w 2006)</t>
  </si>
  <si>
    <t xml:space="preserve">wykonanie chodnika wraz z odwodnieniem;  w 2006r. wykonanie dokumentacji i rozpoczęcie realizacji </t>
  </si>
  <si>
    <t xml:space="preserve">wykonanie jezdni i chodników wraz z odwodnieniem i oświetleniem. W 2006r. opracowanie dokumentacji </t>
  </si>
  <si>
    <t xml:space="preserve">wykonanie jezdni i chodników wraz z odwodnieniem i oświetleniem </t>
  </si>
  <si>
    <t xml:space="preserve"> jezdnia i chodniki </t>
  </si>
  <si>
    <r>
      <t xml:space="preserve"> jezdnia, chodniki</t>
    </r>
    <r>
      <rPr>
        <sz val="9"/>
        <rFont val="Arial"/>
        <family val="2"/>
      </rPr>
      <t>, wjazdy</t>
    </r>
  </si>
  <si>
    <r>
      <t>odowodnienie terenu, plac parkingowy</t>
    </r>
    <r>
      <rPr>
        <sz val="9"/>
        <rFont val="Arial"/>
        <family val="2"/>
      </rPr>
      <t xml:space="preserve">, chodnik </t>
    </r>
  </si>
  <si>
    <t>wykonanie nawierzchni, chodników wraz z odwodnieniem i oświetleniem</t>
  </si>
  <si>
    <t xml:space="preserve">Modernizacja ul. Fabrycznej, Pułaskiego, Joselewicza wraz ze skrzyżowaniami </t>
  </si>
  <si>
    <t xml:space="preserve"> 2004- 2011; z udziałem środków unijnych w latach 2009-2011</t>
  </si>
  <si>
    <t>Rozdział 85202 Domy pomocy społecznej</t>
  </si>
  <si>
    <t>kanalizacja sanitarna na osiedlach Piwonice, Winiary, Szczypiorno,  Chmielnik, Miła Miła II i Tyniec)  Majków oraz deszczówka na osiedlach Winiary, Miła, Chmielnik</t>
  </si>
  <si>
    <t>m.in. budowa sieci wodociąg., kanaliz. sanitarnej i deszczowej, chodników i innych obiektów</t>
  </si>
  <si>
    <t>przygotowanie inwestycji, podziały i wykupy terenów, realizacja</t>
  </si>
  <si>
    <t>Zakup namiotu z wyposażeniem dla Ośrodka Sportu Rehabilitacji i Rekreacji na potrzeby imprez rekreacyjno-sportowych</t>
  </si>
  <si>
    <t xml:space="preserve">Dobudowa skrzydła do budynku przy ul.Kościuszki 1a wraz z klatką schodową i windą dla osób niepełnosprawnych </t>
  </si>
  <si>
    <t>samochód typu "bus" wraz z dodatkowym wyposażeniem, samochód osobowy</t>
  </si>
  <si>
    <t xml:space="preserve">Dokończenie budowy II części ul. Zielonej </t>
  </si>
  <si>
    <t>Utwardzenie drogi przez ułożenie płyt betonowych w ul. Owsianej</t>
  </si>
  <si>
    <t xml:space="preserve">Wykonanie nawierzchni al. Walecznych </t>
  </si>
  <si>
    <t>Dokończenie budowy ul. Koralowej</t>
  </si>
  <si>
    <t xml:space="preserve">Budowa chodnika na ul. Tatrzańskiej </t>
  </si>
  <si>
    <t xml:space="preserve">Naprawa chodnika po prawej stronie ul. Bogumiła i Barbary </t>
  </si>
  <si>
    <t xml:space="preserve">odcinek od nr 19 do ul. Młynarskiej </t>
  </si>
  <si>
    <t xml:space="preserve">odcinek od ul. Sokolnickiej do ul. Karpackiej </t>
  </si>
  <si>
    <t xml:space="preserve">odcinek od ul. Niecałej do ul. Łódzkiej </t>
  </si>
  <si>
    <t>wykonanie nawierzchni i chodników wraz z przebudową zatoki na parkingi i podjazdami do projektowanych parkingów hali sportowej i sygnalizacją świetlną na skrzyżowaniu ul. Podmiejskiej z ul. H. Sawickiej + poszerzenie dojazdu do Sz.Podst. Nr 17</t>
  </si>
  <si>
    <t>Przebudowa chodnika w ul. Dobrzeckiej - strona parzysta</t>
  </si>
  <si>
    <t xml:space="preserve">Budowa ul. Jaśminowej </t>
  </si>
  <si>
    <t>Modernizacja ul. Cyprysowej i Sosnowej wraz z wykupami, odwodnieniem i oświetleniem</t>
  </si>
  <si>
    <t>ul. Cyprysowa, ul. Sosnowa nawierzchnia jezdni i chodników</t>
  </si>
  <si>
    <t xml:space="preserve">odcinek od ul. Piłsudskiego do granic miasta </t>
  </si>
  <si>
    <t>odcinek od ul. Dworcowej do ul. Podmiejskiej wraz zatoką autobusową</t>
  </si>
  <si>
    <t xml:space="preserve">Modernizacja chodnika po jednej stronie ul. Górnośląskiej </t>
  </si>
  <si>
    <t>Wykonanie dalszej części chodnika w ul. Starożytnej</t>
  </si>
  <si>
    <t xml:space="preserve">Remont skrzyżowania al. Wojska Polskiego z ul. Serbinowską </t>
  </si>
  <si>
    <t xml:space="preserve">Modernizacja ul. Babina na odcinku od Nowego Rynku do ul. Wodnej </t>
  </si>
  <si>
    <t xml:space="preserve">w 2006r. realizacja I etapu: odcinek od Rynku do ul. Złotej; etap II od ul. Złotej do ul. Wodnej </t>
  </si>
  <si>
    <t>Budowa mostu na Swędrni i modernizacja ul. Łódzkiej na odcinku od mostu do granic miasta</t>
  </si>
  <si>
    <t>Budowa drugiej jezdni ul. Nowy Świat - przebudowa ul. Lipowej, Handlowej i Rzemieślniczej</t>
  </si>
  <si>
    <t xml:space="preserve">Modernizacja nawierzchni ul. Legionów na odcinku Staszica-Górnośląska oraz ul. Polnej na odcinku od ul. Górnośląskiej do Legionów wraz ze skrzyżowaniem </t>
  </si>
  <si>
    <r>
      <t>Modernizacja ul. Torow</t>
    </r>
    <r>
      <rPr>
        <sz val="9"/>
        <color indexed="63"/>
        <rFont val="Arial"/>
        <family val="2"/>
      </rPr>
      <t>ej  z oświetleniem</t>
    </r>
  </si>
  <si>
    <t>od ul. Spółdzielczej do ul. Dworcowej  i ul. Dworcowa do przejazdu kolejowego</t>
  </si>
  <si>
    <t>Budowa ul. Obozowej od Urzędu Celnego do ul. Zachodniej wraz z włączeniem do ciągu dróg krajowych</t>
  </si>
  <si>
    <t xml:space="preserve">Modernizacja ul. Wrocławskiej w Kaliszu na odcinku od ul. Podmiejskiej do al. Wojska Polskiego </t>
  </si>
  <si>
    <t>odcinek od ul. Podmiejskiej do al. Wojska Polskiego</t>
  </si>
  <si>
    <t xml:space="preserve">droga jednojezdniowa, poszerzenie ul. Stawiszyńskiej; odwodnienie, oświetlenie+ budowa ścieżek rowerowych </t>
  </si>
  <si>
    <t>zadanie zakończone w 2005r.;  w 2006r. płatności</t>
  </si>
  <si>
    <t>w latach 2006-2007 przygotowanie inwestycji, wykupy gruntów pod jedną nitkę ulicy</t>
  </si>
  <si>
    <t>jezdnia i chodnik; w 2006r. opracowanie pełnobranżowego projektu drogowego</t>
  </si>
  <si>
    <t>Budowa ciągu pieszo - rowerowego w ul. Wypoczynkowej</t>
  </si>
  <si>
    <t xml:space="preserve">Wykonanie ciągu pieszo - jezdnego w ul. Chełmskiej </t>
  </si>
  <si>
    <t xml:space="preserve">Utwardzenie nawierzchni gruntowej znajdującej się pomiędzy Al. Wojska Polskiego a pawilonami handlowymi na wysokości ul. Mazurskiej </t>
  </si>
  <si>
    <t>Budowa ciągu pieszo - rowerowego wzdłuż ul. Piłsudskiego od kładki dla pieszych do ul. Wyspiańskiego</t>
  </si>
  <si>
    <t xml:space="preserve">PLAN WYDATKÓW MAJĄTKOWYCH  KALISZA MIASTA NA PRAWACH POWIATU NA 2006r. </t>
  </si>
  <si>
    <t>Modernizacja ul. Zakopiańskiej na osiedlu Zagorzynek</t>
  </si>
  <si>
    <t>kanał deszczowy, jezdnia, chodniki, wjazdy</t>
  </si>
  <si>
    <t xml:space="preserve">Rozbudowa strażnicy Komendy Miejskiej Państwowej Straży Pożarnej </t>
  </si>
  <si>
    <t>Przebudowa systemu odprowadzania ścieków w Kaliszu</t>
  </si>
  <si>
    <t xml:space="preserve">Dokończenie budowy ul. St. Wojciechowskiego (od wjazdu du Gimnazjum) i budowa ul. M.Skłodowskiej-Curie - (do Al. Wojska Polskiego)* </t>
  </si>
  <si>
    <r>
      <t>*Wyjaśnienia w zakresie różnicy między kwotami ujętymi w budżecie Kalisza na 2006 rok a kwotami wskazanymi w uchwałach RMK o zobowiązaniach:</t>
    </r>
    <r>
      <rPr>
        <i/>
        <sz val="9"/>
        <rFont val="Arial"/>
        <family val="2"/>
      </rPr>
      <t xml:space="preserve"> 
Uchwały o zaciągnięciu zobowiązań na inwestycje w wysokości przekraczającej granicę ustaloną przez Radę Miejską Kalisza są wywoływane i podejmowane w celu stworzenia możliwości rozstrzygnięcia przetargu na określony zakres rzeczowy, którego realizacja przekracza okres jednego roku budżetowego. Ustalają one górną granicę wydatków, której nie można przekroczyć, podpisując umowę na okres dłuższy niż jeden rok. W projekcie budżetu wprowadzono zad. pn. Dokończenie budowy ul. St. Wojciechowskiego (od wjazdu do Gimnazjum) i budowa ul. M. Skłodowskiej –Curie (do Al. Wojska Polskiego) z kwotą wydatków planowanych na poziomie 818.210 zł. Ze względu na zwiększenie w 2005 r. planu wydatków ostatecznie do kwoty 1.600.000 zł, zaplanowane w projekcie na 2006 r. środki zabezpieczą zobowiązania z tytułu zawartych umów.
   </t>
    </r>
  </si>
  <si>
    <t xml:space="preserve">Załącznik Nr 9                                                                                                                                                                                                                            do Uchwały Nr XXXIX/630/2005                                                                                          Rady Miejskiej Kalisza                                                                                                                  z dnia 28 grudnia 2005 r.                                                                                                  w sprawie uchwalenia budżetu Kalisza -                                                                           Miasta na prawach powiatu na 2006r.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</si>
</sst>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0_ ;#,##0;"/>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15">
    <font>
      <sz val="10"/>
      <name val="Arial CE"/>
      <family val="0"/>
    </font>
    <font>
      <u val="single"/>
      <sz val="7.5"/>
      <color indexed="12"/>
      <name val="Arial CE"/>
      <family val="0"/>
    </font>
    <font>
      <u val="single"/>
      <sz val="7.5"/>
      <color indexed="36"/>
      <name val="Arial CE"/>
      <family val="0"/>
    </font>
    <font>
      <sz val="9"/>
      <name val="Arial"/>
      <family val="2"/>
    </font>
    <font>
      <i/>
      <sz val="9"/>
      <name val="Arial"/>
      <family val="2"/>
    </font>
    <font>
      <b/>
      <i/>
      <sz val="9"/>
      <name val="Arial"/>
      <family val="2"/>
    </font>
    <font>
      <b/>
      <sz val="9"/>
      <name val="Arial"/>
      <family val="2"/>
    </font>
    <font>
      <sz val="9"/>
      <name val="Arial CE"/>
      <family val="0"/>
    </font>
    <font>
      <i/>
      <sz val="11"/>
      <name val="Arial"/>
      <family val="2"/>
    </font>
    <font>
      <sz val="9"/>
      <color indexed="10"/>
      <name val="Arial"/>
      <family val="2"/>
    </font>
    <font>
      <sz val="9"/>
      <color indexed="63"/>
      <name val="Arial"/>
      <family val="2"/>
    </font>
    <font>
      <i/>
      <sz val="9"/>
      <color indexed="9"/>
      <name val="Arial"/>
      <family val="2"/>
    </font>
    <font>
      <b/>
      <i/>
      <sz val="11"/>
      <name val="Arial"/>
      <family val="2"/>
    </font>
    <font>
      <i/>
      <u val="single"/>
      <sz val="9"/>
      <name val="Arial"/>
      <family val="2"/>
    </font>
    <font>
      <i/>
      <sz val="8"/>
      <name val="Arial"/>
      <family val="2"/>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1">
    <xf numFmtId="0" fontId="0" fillId="0" borderId="0" xfId="0" applyAlignment="1">
      <alignment/>
    </xf>
    <xf numFmtId="0" fontId="3" fillId="2" borderId="1" xfId="0" applyFont="1" applyFill="1" applyBorder="1" applyAlignment="1">
      <alignment vertical="center" wrapText="1"/>
    </xf>
    <xf numFmtId="0" fontId="4" fillId="2" borderId="1" xfId="0" applyFont="1" applyFill="1" applyBorder="1" applyAlignment="1">
      <alignment vertical="center" wrapText="1"/>
    </xf>
    <xf numFmtId="3" fontId="4" fillId="2" borderId="1" xfId="0" applyNumberFormat="1" applyFont="1" applyFill="1" applyBorder="1" applyAlignment="1">
      <alignment vertical="center" wrapText="1"/>
    </xf>
    <xf numFmtId="0" fontId="4" fillId="2" borderId="0" xfId="0" applyFont="1" applyFill="1" applyAlignment="1">
      <alignment/>
    </xf>
    <xf numFmtId="0" fontId="5" fillId="2" borderId="1" xfId="0" applyFont="1" applyFill="1" applyBorder="1" applyAlignment="1">
      <alignment vertical="center" wrapText="1"/>
    </xf>
    <xf numFmtId="0" fontId="4" fillId="2" borderId="0" xfId="0" applyFont="1" applyFill="1" applyBorder="1" applyAlignment="1">
      <alignment/>
    </xf>
    <xf numFmtId="0" fontId="3" fillId="2" borderId="1" xfId="0" applyFont="1" applyFill="1" applyBorder="1" applyAlignment="1">
      <alignment horizontal="center" vertical="center"/>
    </xf>
    <xf numFmtId="0" fontId="6" fillId="2" borderId="1" xfId="0" applyFont="1" applyFill="1" applyBorder="1" applyAlignment="1">
      <alignment vertical="center" wrapText="1"/>
    </xf>
    <xf numFmtId="0" fontId="3" fillId="2" borderId="0" xfId="0" applyFont="1" applyFill="1" applyAlignment="1">
      <alignment/>
    </xf>
    <xf numFmtId="0" fontId="6"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3" fontId="3" fillId="2" borderId="1" xfId="0" applyNumberFormat="1" applyFont="1" applyFill="1" applyBorder="1" applyAlignment="1">
      <alignment vertical="center" wrapText="1"/>
    </xf>
    <xf numFmtId="3" fontId="6" fillId="2" borderId="1" xfId="0" applyNumberFormat="1" applyFont="1" applyFill="1" applyBorder="1" applyAlignment="1">
      <alignment vertical="center" wrapText="1"/>
    </xf>
    <xf numFmtId="1" fontId="3" fillId="2" borderId="1" xfId="0" applyNumberFormat="1" applyFont="1" applyFill="1" applyBorder="1" applyAlignment="1">
      <alignment horizontal="center" vertical="center"/>
    </xf>
    <xf numFmtId="0" fontId="3" fillId="2" borderId="1" xfId="0" applyFont="1" applyFill="1" applyBorder="1" applyAlignment="1">
      <alignment horizontal="center"/>
    </xf>
    <xf numFmtId="0" fontId="3" fillId="2" borderId="1" xfId="0" applyFont="1" applyFill="1" applyBorder="1" applyAlignment="1">
      <alignment/>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5"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xf>
    <xf numFmtId="3" fontId="4" fillId="0" borderId="1" xfId="0" applyNumberFormat="1" applyFont="1" applyFill="1" applyBorder="1" applyAlignment="1">
      <alignment vertical="center"/>
    </xf>
    <xf numFmtId="3" fontId="4" fillId="2" borderId="1" xfId="0" applyNumberFormat="1" applyFont="1" applyFill="1" applyBorder="1" applyAlignment="1">
      <alignment vertical="center"/>
    </xf>
    <xf numFmtId="3" fontId="5" fillId="2" borderId="1" xfId="0" applyNumberFormat="1" applyFont="1" applyFill="1" applyBorder="1" applyAlignment="1">
      <alignment vertical="center"/>
    </xf>
    <xf numFmtId="3" fontId="3" fillId="2" borderId="1" xfId="0" applyNumberFormat="1" applyFont="1" applyFill="1" applyBorder="1" applyAlignment="1">
      <alignment vertical="center"/>
    </xf>
    <xf numFmtId="3" fontId="3" fillId="0" borderId="1" xfId="0" applyNumberFormat="1" applyFont="1" applyFill="1" applyBorder="1" applyAlignment="1">
      <alignment vertical="center"/>
    </xf>
    <xf numFmtId="3" fontId="5" fillId="0" borderId="1" xfId="0" applyNumberFormat="1" applyFont="1" applyFill="1" applyBorder="1" applyAlignment="1">
      <alignment vertical="center"/>
    </xf>
    <xf numFmtId="3" fontId="5"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4" fillId="2" borderId="0" xfId="0" applyNumberFormat="1" applyFont="1" applyFill="1" applyAlignment="1">
      <alignment/>
    </xf>
    <xf numFmtId="0" fontId="4" fillId="2" borderId="0" xfId="0" applyFont="1" applyFill="1" applyAlignment="1">
      <alignment vertical="center"/>
    </xf>
    <xf numFmtId="0" fontId="6" fillId="2" borderId="0" xfId="0" applyFont="1" applyFill="1" applyAlignment="1">
      <alignment/>
    </xf>
    <xf numFmtId="0" fontId="5" fillId="2" borderId="0" xfId="0" applyFont="1" applyFill="1" applyAlignment="1">
      <alignment/>
    </xf>
    <xf numFmtId="3" fontId="3" fillId="0" borderId="1" xfId="0" applyNumberFormat="1" applyFont="1" applyFill="1" applyBorder="1" applyAlignment="1">
      <alignment horizontal="right" vertical="center"/>
    </xf>
    <xf numFmtId="3" fontId="4" fillId="2" borderId="1" xfId="0" applyNumberFormat="1" applyFont="1" applyFill="1" applyBorder="1" applyAlignment="1">
      <alignment horizontal="right" vertical="center"/>
    </xf>
    <xf numFmtId="3" fontId="3" fillId="2" borderId="1"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3" fontId="6" fillId="2" borderId="1" xfId="0" applyNumberFormat="1" applyFont="1" applyFill="1" applyBorder="1" applyAlignment="1">
      <alignment horizontal="right" vertical="center"/>
    </xf>
    <xf numFmtId="3" fontId="4" fillId="0" borderId="1" xfId="0" applyNumberFormat="1" applyFont="1" applyFill="1" applyBorder="1" applyAlignment="1">
      <alignment horizontal="right"/>
    </xf>
    <xf numFmtId="3" fontId="3" fillId="2" borderId="1" xfId="0" applyNumberFormat="1" applyFont="1" applyFill="1" applyBorder="1" applyAlignment="1">
      <alignment horizontal="right"/>
    </xf>
    <xf numFmtId="0" fontId="4" fillId="2" borderId="0" xfId="0" applyFont="1" applyFill="1" applyAlignment="1">
      <alignment horizontal="right"/>
    </xf>
    <xf numFmtId="0" fontId="4" fillId="2" borderId="0" xfId="0" applyFont="1" applyFill="1" applyAlignment="1">
      <alignment horizontal="left" vertical="center" wrapText="1"/>
    </xf>
    <xf numFmtId="0" fontId="3" fillId="0"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Fill="1" applyBorder="1" applyAlignment="1">
      <alignment horizontal="center"/>
    </xf>
    <xf numFmtId="0" fontId="8" fillId="2" borderId="0" xfId="0" applyFont="1" applyFill="1" applyAlignment="1">
      <alignment/>
    </xf>
    <xf numFmtId="0" fontId="3" fillId="2" borderId="0" xfId="0" applyFont="1" applyFill="1" applyAlignment="1">
      <alignment horizontal="center"/>
    </xf>
    <xf numFmtId="0" fontId="3" fillId="2" borderId="0" xfId="0" applyFont="1" applyFill="1" applyBorder="1" applyAlignment="1">
      <alignment horizontal="center" vertical="center"/>
    </xf>
    <xf numFmtId="3" fontId="7" fillId="2" borderId="1" xfId="0" applyNumberFormat="1" applyFont="1" applyFill="1" applyBorder="1" applyAlignment="1">
      <alignment vertical="center" wrapText="1"/>
    </xf>
    <xf numFmtId="3" fontId="11" fillId="2" borderId="1" xfId="0" applyNumberFormat="1" applyFont="1" applyFill="1" applyBorder="1" applyAlignment="1">
      <alignment vertical="center"/>
    </xf>
    <xf numFmtId="49"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vertical="center"/>
    </xf>
    <xf numFmtId="0" fontId="3" fillId="2" borderId="0" xfId="0" applyFont="1" applyFill="1" applyBorder="1" applyAlignment="1">
      <alignment vertical="center" wrapText="1"/>
    </xf>
    <xf numFmtId="3" fontId="4" fillId="2" borderId="0" xfId="0" applyNumberFormat="1" applyFont="1" applyFill="1" applyBorder="1" applyAlignment="1">
      <alignment horizontal="right" vertical="center"/>
    </xf>
    <xf numFmtId="0" fontId="3" fillId="2" borderId="0" xfId="0" applyFont="1" applyFill="1" applyBorder="1" applyAlignment="1">
      <alignment horizontal="center" vertical="center" wrapText="1"/>
    </xf>
    <xf numFmtId="0" fontId="3" fillId="2" borderId="1" xfId="0" applyFont="1" applyFill="1" applyBorder="1" applyAlignment="1">
      <alignment vertical="center" wrapText="1"/>
    </xf>
    <xf numFmtId="3" fontId="6" fillId="2" borderId="1" xfId="0" applyNumberFormat="1" applyFont="1" applyFill="1" applyBorder="1" applyAlignment="1">
      <alignment vertical="center"/>
    </xf>
    <xf numFmtId="0" fontId="5" fillId="2" borderId="1" xfId="0" applyFont="1" applyFill="1" applyBorder="1" applyAlignment="1">
      <alignment horizontal="center"/>
    </xf>
    <xf numFmtId="0" fontId="5" fillId="2" borderId="1" xfId="0" applyFont="1" applyFill="1" applyBorder="1" applyAlignment="1">
      <alignment/>
    </xf>
    <xf numFmtId="3" fontId="5" fillId="2" borderId="1" xfId="0" applyNumberFormat="1" applyFont="1" applyFill="1" applyBorder="1" applyAlignment="1">
      <alignment horizontal="right"/>
    </xf>
    <xf numFmtId="3" fontId="3" fillId="2" borderId="1" xfId="0" applyNumberFormat="1" applyFont="1" applyFill="1" applyBorder="1" applyAlignment="1">
      <alignment horizontal="right" vertical="center" wrapText="1"/>
    </xf>
    <xf numFmtId="17" fontId="3" fillId="2" borderId="1"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2" borderId="1" xfId="0" applyFont="1" applyFill="1" applyBorder="1" applyAlignment="1">
      <alignment vertical="center"/>
    </xf>
    <xf numFmtId="0" fontId="4" fillId="2" borderId="1" xfId="0" applyFont="1" applyFill="1" applyBorder="1" applyAlignment="1">
      <alignment vertical="center"/>
    </xf>
    <xf numFmtId="0" fontId="6" fillId="2" borderId="1" xfId="0" applyFont="1" applyFill="1" applyBorder="1" applyAlignment="1">
      <alignment horizontal="center"/>
    </xf>
    <xf numFmtId="3" fontId="5" fillId="2" borderId="1" xfId="0" applyNumberFormat="1" applyFont="1" applyFill="1" applyBorder="1" applyAlignment="1">
      <alignment vertical="center" wrapText="1"/>
    </xf>
    <xf numFmtId="0" fontId="5" fillId="2" borderId="3"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 xfId="0" applyFont="1" applyFill="1" applyBorder="1" applyAlignment="1">
      <alignment/>
    </xf>
    <xf numFmtId="0" fontId="3" fillId="0" borderId="0" xfId="0" applyFont="1" applyBorder="1" applyAlignment="1">
      <alignment horizontal="left" vertical="center" wrapText="1"/>
    </xf>
    <xf numFmtId="3" fontId="3" fillId="2" borderId="0" xfId="0" applyNumberFormat="1" applyFont="1" applyFill="1" applyBorder="1" applyAlignment="1">
      <alignment vertical="center"/>
    </xf>
    <xf numFmtId="3" fontId="7" fillId="2" borderId="0" xfId="0" applyNumberFormat="1" applyFont="1" applyFill="1" applyBorder="1" applyAlignment="1">
      <alignment vertical="center" wrapText="1"/>
    </xf>
    <xf numFmtId="0" fontId="4" fillId="2" borderId="1" xfId="0" applyFont="1" applyFill="1" applyBorder="1" applyAlignment="1">
      <alignment/>
    </xf>
    <xf numFmtId="0" fontId="5" fillId="2" borderId="1" xfId="0" applyFont="1" applyFill="1" applyBorder="1" applyAlignment="1">
      <alignment/>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xf>
    <xf numFmtId="0" fontId="13" fillId="2" borderId="0" xfId="0" applyFont="1" applyFill="1" applyBorder="1" applyAlignment="1">
      <alignment horizontal="left" wrapText="1"/>
    </xf>
    <xf numFmtId="0" fontId="0" fillId="0" borderId="0" xfId="0" applyBorder="1" applyAlignment="1">
      <alignment/>
    </xf>
    <xf numFmtId="0" fontId="14" fillId="2" borderId="0" xfId="0" applyFont="1" applyFill="1" applyAlignment="1">
      <alignment horizontal="right"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12" fillId="2" borderId="0" xfId="0" applyFont="1" applyFill="1" applyAlignment="1">
      <alignment horizontal="center" wrapText="1"/>
    </xf>
    <xf numFmtId="3"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xf>
    <xf numFmtId="0" fontId="3" fillId="2" borderId="1" xfId="0" applyFont="1" applyFill="1" applyBorder="1" applyAlignment="1">
      <alignment horizont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3"/>
  <sheetViews>
    <sheetView tabSelected="1" view="pageBreakPreview" zoomScale="85" zoomScaleSheetLayoutView="85" workbookViewId="0" topLeftCell="A12">
      <selection activeCell="C16" sqref="C16"/>
    </sheetView>
  </sheetViews>
  <sheetFormatPr defaultColWidth="9.00390625" defaultRowHeight="12.75"/>
  <cols>
    <col min="1" max="1" width="3.25390625" style="61" customWidth="1"/>
    <col min="2" max="2" width="32.625" style="46" customWidth="1"/>
    <col min="3" max="3" width="29.00390625" style="4" customWidth="1"/>
    <col min="4" max="4" width="10.875" style="4" customWidth="1"/>
    <col min="5" max="5" width="10.875" style="34" customWidth="1"/>
    <col min="6" max="6" width="11.00390625" style="4" customWidth="1"/>
    <col min="7" max="7" width="11.75390625" style="4" customWidth="1"/>
    <col min="8" max="8" width="12.375" style="4" customWidth="1"/>
    <col min="9" max="9" width="10.875" style="4" customWidth="1"/>
    <col min="10" max="10" width="13.00390625" style="61" customWidth="1"/>
    <col min="11" max="16384" width="9.125" style="4" customWidth="1"/>
  </cols>
  <sheetData>
    <row r="1" spans="6:10" ht="77.25" customHeight="1">
      <c r="F1" s="46"/>
      <c r="G1" s="97" t="s">
        <v>246</v>
      </c>
      <c r="H1" s="97"/>
      <c r="I1" s="97"/>
      <c r="J1" s="97"/>
    </row>
    <row r="2" spans="1:10" ht="18.75" customHeight="1">
      <c r="A2" s="104" t="s">
        <v>239</v>
      </c>
      <c r="B2" s="104"/>
      <c r="C2" s="104"/>
      <c r="D2" s="104"/>
      <c r="E2" s="104"/>
      <c r="F2" s="104"/>
      <c r="G2" s="104"/>
      <c r="H2" s="104"/>
      <c r="I2" s="104"/>
      <c r="J2" s="104"/>
    </row>
    <row r="3" ht="4.5" customHeight="1"/>
    <row r="4" spans="1:10" s="9" customFormat="1" ht="13.5" customHeight="1">
      <c r="A4" s="93" t="s">
        <v>125</v>
      </c>
      <c r="B4" s="92" t="s">
        <v>4</v>
      </c>
      <c r="C4" s="93" t="s">
        <v>5</v>
      </c>
      <c r="D4" s="93" t="s">
        <v>45</v>
      </c>
      <c r="E4" s="105" t="s">
        <v>124</v>
      </c>
      <c r="F4" s="93" t="s">
        <v>101</v>
      </c>
      <c r="G4" s="93"/>
      <c r="H4" s="93"/>
      <c r="I4" s="93"/>
      <c r="J4" s="107" t="s">
        <v>38</v>
      </c>
    </row>
    <row r="5" spans="1:10" s="9" customFormat="1" ht="12.75" customHeight="1">
      <c r="A5" s="93"/>
      <c r="B5" s="92"/>
      <c r="C5" s="93"/>
      <c r="D5" s="93"/>
      <c r="E5" s="105"/>
      <c r="F5" s="101" t="s">
        <v>11</v>
      </c>
      <c r="G5" s="98" t="s">
        <v>37</v>
      </c>
      <c r="H5" s="99"/>
      <c r="I5" s="100"/>
      <c r="J5" s="108"/>
    </row>
    <row r="6" spans="1:10" s="9" customFormat="1" ht="12.75" customHeight="1">
      <c r="A6" s="93"/>
      <c r="B6" s="92"/>
      <c r="C6" s="93"/>
      <c r="D6" s="93"/>
      <c r="E6" s="105"/>
      <c r="F6" s="102"/>
      <c r="G6" s="98" t="s">
        <v>35</v>
      </c>
      <c r="H6" s="99"/>
      <c r="I6" s="93" t="s">
        <v>36</v>
      </c>
      <c r="J6" s="108"/>
    </row>
    <row r="7" spans="1:10" s="9" customFormat="1" ht="27" customHeight="1">
      <c r="A7" s="110"/>
      <c r="B7" s="92"/>
      <c r="C7" s="94"/>
      <c r="D7" s="94"/>
      <c r="E7" s="106"/>
      <c r="F7" s="103"/>
      <c r="G7" s="7" t="s">
        <v>39</v>
      </c>
      <c r="H7" s="77" t="s">
        <v>79</v>
      </c>
      <c r="I7" s="93"/>
      <c r="J7" s="109"/>
    </row>
    <row r="8" spans="1:10" ht="18" customHeight="1">
      <c r="A8" s="72"/>
      <c r="B8" s="48" t="s">
        <v>0</v>
      </c>
      <c r="C8" s="73"/>
      <c r="D8" s="73"/>
      <c r="E8" s="74"/>
      <c r="F8" s="41">
        <f>SUM(G8:I8)</f>
        <v>83912498</v>
      </c>
      <c r="G8" s="41">
        <f>SUM(G9,G12,G16,G65,G72,G75,G82,G95,G98,G121,G134,G137,G147,G150,G164,G167)</f>
        <v>59241360</v>
      </c>
      <c r="H8" s="41">
        <f>SUM(H9,H12,H16,H65,H72,H75,H82,H95,H98,H121,H134,H137,H147,H150,H164,H167)</f>
        <v>1050000</v>
      </c>
      <c r="I8" s="41">
        <f>SUM(I9,I12,I16,I65,I72,I75,I82,I95,I98,I121,I134,I137,I147,I150,I164,I167)</f>
        <v>23621138</v>
      </c>
      <c r="J8" s="72"/>
    </row>
    <row r="9" spans="1:10" s="35" customFormat="1" ht="29.25" customHeight="1" hidden="1">
      <c r="A9" s="10"/>
      <c r="B9" s="48" t="s">
        <v>94</v>
      </c>
      <c r="C9" s="78"/>
      <c r="D9" s="78"/>
      <c r="E9" s="41"/>
      <c r="F9" s="41">
        <f aca="true" t="shared" si="0" ref="F9:F26">SUM(G9:I9)</f>
        <v>0</v>
      </c>
      <c r="G9" s="41">
        <f aca="true" t="shared" si="1" ref="G9:I10">SUM(G10)</f>
        <v>0</v>
      </c>
      <c r="H9" s="41">
        <f t="shared" si="1"/>
        <v>0</v>
      </c>
      <c r="I9" s="41">
        <f t="shared" si="1"/>
        <v>0</v>
      </c>
      <c r="J9" s="10"/>
    </row>
    <row r="10" spans="1:10" s="35" customFormat="1" ht="27.75" customHeight="1" hidden="1">
      <c r="A10" s="10"/>
      <c r="B10" s="48" t="s">
        <v>95</v>
      </c>
      <c r="C10" s="78"/>
      <c r="D10" s="78"/>
      <c r="E10" s="41"/>
      <c r="F10" s="41">
        <f t="shared" si="0"/>
        <v>0</v>
      </c>
      <c r="G10" s="41">
        <f t="shared" si="1"/>
        <v>0</v>
      </c>
      <c r="H10" s="41">
        <f t="shared" si="1"/>
        <v>0</v>
      </c>
      <c r="I10" s="41">
        <f t="shared" si="1"/>
        <v>0</v>
      </c>
      <c r="J10" s="10"/>
    </row>
    <row r="11" spans="1:10" s="35" customFormat="1" ht="26.25" customHeight="1" hidden="1">
      <c r="A11" s="7"/>
      <c r="B11" s="51" t="s">
        <v>96</v>
      </c>
      <c r="C11" s="79"/>
      <c r="D11" s="79"/>
      <c r="E11" s="39"/>
      <c r="F11" s="39">
        <f t="shared" si="0"/>
        <v>0</v>
      </c>
      <c r="G11" s="39"/>
      <c r="H11" s="39"/>
      <c r="I11" s="39"/>
      <c r="J11" s="7"/>
    </row>
    <row r="12" spans="1:10" s="9" customFormat="1" ht="38.25" customHeight="1">
      <c r="A12" s="16"/>
      <c r="B12" s="52" t="s">
        <v>13</v>
      </c>
      <c r="C12" s="84"/>
      <c r="D12" s="88"/>
      <c r="E12" s="44"/>
      <c r="F12" s="40">
        <f t="shared" si="0"/>
        <v>1480000</v>
      </c>
      <c r="G12" s="40">
        <f>SUM(G13)</f>
        <v>1480000</v>
      </c>
      <c r="H12" s="40">
        <f>SUM(H13,)</f>
        <v>0</v>
      </c>
      <c r="I12" s="40">
        <f>SUM(I13,)</f>
        <v>0</v>
      </c>
      <c r="J12" s="16"/>
    </row>
    <row r="13" spans="1:10" ht="18" customHeight="1">
      <c r="A13" s="80"/>
      <c r="B13" s="48" t="s">
        <v>25</v>
      </c>
      <c r="C13" s="73"/>
      <c r="D13" s="73"/>
      <c r="E13" s="74"/>
      <c r="F13" s="41">
        <f t="shared" si="0"/>
        <v>1480000</v>
      </c>
      <c r="G13" s="41">
        <f>SUM(G14:G15)</f>
        <v>1480000</v>
      </c>
      <c r="H13" s="41">
        <f>SUM(H14:H15)</f>
        <v>0</v>
      </c>
      <c r="I13" s="41">
        <f>SUM(I14:I15)</f>
        <v>0</v>
      </c>
      <c r="J13" s="80"/>
    </row>
    <row r="14" spans="1:10" ht="50.25" customHeight="1">
      <c r="A14" s="7">
        <v>1</v>
      </c>
      <c r="B14" s="52" t="s">
        <v>106</v>
      </c>
      <c r="C14" s="1" t="s">
        <v>41</v>
      </c>
      <c r="D14" s="27"/>
      <c r="E14" s="39"/>
      <c r="F14" s="40">
        <f t="shared" si="0"/>
        <v>200000</v>
      </c>
      <c r="G14" s="40">
        <v>200000</v>
      </c>
      <c r="H14" s="40">
        <v>0</v>
      </c>
      <c r="I14" s="40">
        <v>0</v>
      </c>
      <c r="J14" s="11" t="s">
        <v>6</v>
      </c>
    </row>
    <row r="15" spans="1:10" ht="39.75" customHeight="1">
      <c r="A15" s="7">
        <v>2</v>
      </c>
      <c r="B15" s="52" t="s">
        <v>107</v>
      </c>
      <c r="C15" s="1" t="s">
        <v>55</v>
      </c>
      <c r="D15" s="3"/>
      <c r="E15" s="39"/>
      <c r="F15" s="40">
        <f t="shared" si="0"/>
        <v>1280000</v>
      </c>
      <c r="G15" s="40">
        <v>1280000</v>
      </c>
      <c r="H15" s="40">
        <v>0</v>
      </c>
      <c r="I15" s="40">
        <v>0</v>
      </c>
      <c r="J15" s="11" t="s">
        <v>6</v>
      </c>
    </row>
    <row r="16" spans="1:10" s="36" customFormat="1" ht="18" customHeight="1">
      <c r="A16" s="10"/>
      <c r="B16" s="53" t="s">
        <v>12</v>
      </c>
      <c r="C16" s="8"/>
      <c r="D16" s="14"/>
      <c r="E16" s="42"/>
      <c r="F16" s="42">
        <f t="shared" si="0"/>
        <v>22038426</v>
      </c>
      <c r="G16" s="42">
        <f>SUM(G19,G17,G37)</f>
        <v>5577353</v>
      </c>
      <c r="H16" s="42">
        <f>SUM(H19,H17,H37)</f>
        <v>0</v>
      </c>
      <c r="I16" s="42">
        <f>SUM(I19,I17,I37)</f>
        <v>16461073</v>
      </c>
      <c r="J16" s="12"/>
    </row>
    <row r="17" spans="1:10" s="37" customFormat="1" ht="26.25" customHeight="1" hidden="1">
      <c r="A17" s="10"/>
      <c r="B17" s="48" t="s">
        <v>72</v>
      </c>
      <c r="C17" s="5"/>
      <c r="D17" s="81"/>
      <c r="E17" s="41"/>
      <c r="F17" s="39">
        <f t="shared" si="0"/>
        <v>0</v>
      </c>
      <c r="G17" s="41">
        <f>SUM(G18)</f>
        <v>0</v>
      </c>
      <c r="H17" s="41">
        <f>SUM(H18)</f>
        <v>0</v>
      </c>
      <c r="I17" s="41">
        <f>SUM(I18)</f>
        <v>0</v>
      </c>
      <c r="J17" s="12"/>
    </row>
    <row r="18" spans="1:10" s="37" customFormat="1" ht="21" customHeight="1" hidden="1">
      <c r="A18" s="10"/>
      <c r="B18" s="51" t="s">
        <v>73</v>
      </c>
      <c r="C18" s="5"/>
      <c r="D18" s="81"/>
      <c r="E18" s="41"/>
      <c r="F18" s="39">
        <f t="shared" si="0"/>
        <v>0</v>
      </c>
      <c r="G18" s="41"/>
      <c r="H18" s="41"/>
      <c r="I18" s="41"/>
      <c r="J18" s="12"/>
    </row>
    <row r="19" spans="1:10" s="37" customFormat="1" ht="23.25" customHeight="1">
      <c r="A19" s="10"/>
      <c r="B19" s="48" t="s">
        <v>71</v>
      </c>
      <c r="C19" s="5"/>
      <c r="D19" s="81"/>
      <c r="E19" s="41"/>
      <c r="F19" s="41">
        <f t="shared" si="0"/>
        <v>16461073</v>
      </c>
      <c r="G19" s="41">
        <f>SUM(G20:G36)</f>
        <v>0</v>
      </c>
      <c r="H19" s="41">
        <f>SUM(H20:H36)</f>
        <v>0</v>
      </c>
      <c r="I19" s="41">
        <f>SUM(I20:I36)</f>
        <v>16461073</v>
      </c>
      <c r="J19" s="12"/>
    </row>
    <row r="20" spans="1:10" s="37" customFormat="1" ht="73.5" customHeight="1">
      <c r="A20" s="7">
        <v>3</v>
      </c>
      <c r="B20" s="52" t="s">
        <v>118</v>
      </c>
      <c r="C20" s="1" t="s">
        <v>231</v>
      </c>
      <c r="D20" s="13">
        <v>39342378</v>
      </c>
      <c r="E20" s="40">
        <v>589345</v>
      </c>
      <c r="F20" s="40">
        <f t="shared" si="0"/>
        <v>50000</v>
      </c>
      <c r="G20" s="40">
        <v>0</v>
      </c>
      <c r="H20" s="40">
        <v>0</v>
      </c>
      <c r="I20" s="40">
        <v>50000</v>
      </c>
      <c r="J20" s="11" t="s">
        <v>194</v>
      </c>
    </row>
    <row r="21" spans="1:10" s="37" customFormat="1" ht="40.5" customHeight="1">
      <c r="A21" s="7">
        <v>4</v>
      </c>
      <c r="B21" s="52" t="s">
        <v>104</v>
      </c>
      <c r="C21" s="1" t="s">
        <v>184</v>
      </c>
      <c r="D21" s="29">
        <v>26396412</v>
      </c>
      <c r="E21" s="40">
        <v>15056807</v>
      </c>
      <c r="F21" s="40">
        <f t="shared" si="0"/>
        <v>2500000</v>
      </c>
      <c r="G21" s="40">
        <v>0</v>
      </c>
      <c r="H21" s="40">
        <v>0</v>
      </c>
      <c r="I21" s="40">
        <v>2500000</v>
      </c>
      <c r="J21" s="11" t="s">
        <v>154</v>
      </c>
    </row>
    <row r="22" spans="1:10" s="37" customFormat="1" ht="46.5" customHeight="1" hidden="1">
      <c r="A22" s="7"/>
      <c r="B22" s="51" t="s">
        <v>102</v>
      </c>
      <c r="C22" s="2" t="s">
        <v>114</v>
      </c>
      <c r="D22" s="27">
        <v>34636000</v>
      </c>
      <c r="E22" s="39">
        <v>167856</v>
      </c>
      <c r="F22" s="39">
        <f t="shared" si="0"/>
        <v>0</v>
      </c>
      <c r="G22" s="39"/>
      <c r="H22" s="39"/>
      <c r="I22" s="39"/>
      <c r="J22" s="11"/>
    </row>
    <row r="23" spans="1:10" s="60" customFormat="1" ht="39.75" customHeight="1">
      <c r="A23" s="7">
        <v>5</v>
      </c>
      <c r="B23" s="52" t="s">
        <v>229</v>
      </c>
      <c r="C23" s="1" t="s">
        <v>230</v>
      </c>
      <c r="D23" s="13">
        <f>E23+F23</f>
        <v>12117438</v>
      </c>
      <c r="E23" s="75">
        <v>1444315</v>
      </c>
      <c r="F23" s="40">
        <f t="shared" si="0"/>
        <v>10673123</v>
      </c>
      <c r="G23" s="40">
        <v>0</v>
      </c>
      <c r="H23" s="40">
        <v>0</v>
      </c>
      <c r="I23" s="40">
        <f>5500000+5173123</f>
        <v>10673123</v>
      </c>
      <c r="J23" s="76" t="s">
        <v>142</v>
      </c>
    </row>
    <row r="24" spans="1:10" s="60" customFormat="1" ht="40.5" customHeight="1">
      <c r="A24" s="7">
        <v>6</v>
      </c>
      <c r="B24" s="52" t="s">
        <v>137</v>
      </c>
      <c r="C24" s="1" t="s">
        <v>233</v>
      </c>
      <c r="D24" s="13">
        <v>19227000</v>
      </c>
      <c r="E24" s="75"/>
      <c r="F24" s="40">
        <f t="shared" si="0"/>
        <v>500000</v>
      </c>
      <c r="G24" s="40">
        <v>0</v>
      </c>
      <c r="H24" s="40">
        <v>0</v>
      </c>
      <c r="I24" s="40">
        <v>500000</v>
      </c>
      <c r="J24" s="65" t="s">
        <v>156</v>
      </c>
    </row>
    <row r="25" spans="1:10" s="9" customFormat="1" ht="70.5" customHeight="1">
      <c r="A25" s="7">
        <v>7</v>
      </c>
      <c r="B25" s="52" t="s">
        <v>228</v>
      </c>
      <c r="C25" s="1" t="s">
        <v>234</v>
      </c>
      <c r="D25" s="29">
        <v>4800000</v>
      </c>
      <c r="E25" s="40"/>
      <c r="F25" s="40">
        <f t="shared" si="0"/>
        <v>200000</v>
      </c>
      <c r="G25" s="40">
        <v>0</v>
      </c>
      <c r="H25" s="40">
        <v>0</v>
      </c>
      <c r="I25" s="40">
        <v>200000</v>
      </c>
      <c r="J25" s="11" t="s">
        <v>172</v>
      </c>
    </row>
    <row r="26" spans="1:10" s="9" customFormat="1" ht="36.75" customHeight="1">
      <c r="A26" s="7">
        <v>8</v>
      </c>
      <c r="B26" s="52" t="s">
        <v>226</v>
      </c>
      <c r="C26" s="1" t="s">
        <v>227</v>
      </c>
      <c r="D26" s="29">
        <v>650000</v>
      </c>
      <c r="E26" s="40"/>
      <c r="F26" s="40">
        <f t="shared" si="0"/>
        <v>650000</v>
      </c>
      <c r="G26" s="40">
        <v>0</v>
      </c>
      <c r="H26" s="40">
        <v>0</v>
      </c>
      <c r="I26" s="40">
        <v>650000</v>
      </c>
      <c r="J26" s="11">
        <v>2006</v>
      </c>
    </row>
    <row r="27" spans="1:10" ht="61.5" customHeight="1">
      <c r="A27" s="7">
        <v>9</v>
      </c>
      <c r="B27" s="52" t="s">
        <v>225</v>
      </c>
      <c r="C27" s="1" t="s">
        <v>119</v>
      </c>
      <c r="D27" s="29">
        <v>1101850</v>
      </c>
      <c r="E27" s="40">
        <v>351850</v>
      </c>
      <c r="F27" s="40">
        <f aca="true" t="shared" si="2" ref="F27:F81">SUM(G27:I27)</f>
        <v>350000</v>
      </c>
      <c r="G27" s="40">
        <v>0</v>
      </c>
      <c r="H27" s="40">
        <v>0</v>
      </c>
      <c r="I27" s="40">
        <v>350000</v>
      </c>
      <c r="J27" s="11" t="s">
        <v>155</v>
      </c>
    </row>
    <row r="28" spans="1:10" ht="63.75" customHeight="1">
      <c r="A28" s="7">
        <v>10</v>
      </c>
      <c r="B28" s="52" t="s">
        <v>224</v>
      </c>
      <c r="C28" s="1" t="s">
        <v>120</v>
      </c>
      <c r="D28" s="29">
        <v>2050000</v>
      </c>
      <c r="E28" s="40"/>
      <c r="F28" s="40">
        <f>SUM(G28:I28)</f>
        <v>60000</v>
      </c>
      <c r="G28" s="40">
        <v>0</v>
      </c>
      <c r="H28" s="40">
        <v>0</v>
      </c>
      <c r="I28" s="40">
        <v>60000</v>
      </c>
      <c r="J28" s="11" t="s">
        <v>152</v>
      </c>
    </row>
    <row r="29" spans="1:10" ht="57" customHeight="1">
      <c r="A29" s="7">
        <v>11</v>
      </c>
      <c r="B29" s="52" t="s">
        <v>223</v>
      </c>
      <c r="C29" s="1" t="s">
        <v>185</v>
      </c>
      <c r="D29" s="29">
        <v>9900000</v>
      </c>
      <c r="E29" s="39"/>
      <c r="F29" s="40">
        <f>SUM(G29:I29)</f>
        <v>300000</v>
      </c>
      <c r="G29" s="40">
        <v>0</v>
      </c>
      <c r="H29" s="40">
        <v>0</v>
      </c>
      <c r="I29" s="40">
        <v>300000</v>
      </c>
      <c r="J29" s="11" t="s">
        <v>156</v>
      </c>
    </row>
    <row r="30" spans="1:10" ht="41.25" customHeight="1" hidden="1">
      <c r="A30" s="7"/>
      <c r="B30" s="52" t="s">
        <v>116</v>
      </c>
      <c r="C30" s="1" t="s">
        <v>115</v>
      </c>
      <c r="D30" s="29">
        <v>850000</v>
      </c>
      <c r="E30" s="39"/>
      <c r="F30" s="39"/>
      <c r="G30" s="39"/>
      <c r="H30" s="39"/>
      <c r="I30" s="39"/>
      <c r="J30" s="11" t="s">
        <v>117</v>
      </c>
    </row>
    <row r="31" spans="1:10" s="9" customFormat="1" ht="51" customHeight="1">
      <c r="A31" s="7">
        <v>12</v>
      </c>
      <c r="B31" s="52" t="s">
        <v>221</v>
      </c>
      <c r="C31" s="1" t="s">
        <v>222</v>
      </c>
      <c r="D31" s="29">
        <v>1101220</v>
      </c>
      <c r="E31" s="40"/>
      <c r="F31" s="40">
        <f>SUM(G31:I31)</f>
        <v>522950</v>
      </c>
      <c r="G31" s="40">
        <v>0</v>
      </c>
      <c r="H31" s="40">
        <v>0</v>
      </c>
      <c r="I31" s="40">
        <v>522950</v>
      </c>
      <c r="J31" s="11" t="s">
        <v>126</v>
      </c>
    </row>
    <row r="32" spans="1:10" s="9" customFormat="1" ht="37.5" customHeight="1">
      <c r="A32" s="7">
        <v>13</v>
      </c>
      <c r="B32" s="52" t="s">
        <v>220</v>
      </c>
      <c r="C32" s="1" t="s">
        <v>151</v>
      </c>
      <c r="D32" s="29">
        <v>200000</v>
      </c>
      <c r="E32" s="40"/>
      <c r="F32" s="40">
        <f>SUM(G32:I32)</f>
        <v>200000</v>
      </c>
      <c r="G32" s="40">
        <v>0</v>
      </c>
      <c r="H32" s="40">
        <v>0</v>
      </c>
      <c r="I32" s="40">
        <v>200000</v>
      </c>
      <c r="J32" s="11">
        <v>2006</v>
      </c>
    </row>
    <row r="33" spans="1:10" s="9" customFormat="1" ht="26.25" customHeight="1">
      <c r="A33" s="7">
        <v>14</v>
      </c>
      <c r="B33" s="52" t="s">
        <v>219</v>
      </c>
      <c r="C33" s="1"/>
      <c r="D33" s="29">
        <v>120000</v>
      </c>
      <c r="E33" s="40"/>
      <c r="F33" s="40">
        <f>SUM(G33:I33)</f>
        <v>120000</v>
      </c>
      <c r="G33" s="40">
        <v>0</v>
      </c>
      <c r="H33" s="40">
        <v>0</v>
      </c>
      <c r="I33" s="40">
        <v>120000</v>
      </c>
      <c r="J33" s="11">
        <v>2006</v>
      </c>
    </row>
    <row r="34" spans="1:10" s="9" customFormat="1" ht="36.75" customHeight="1">
      <c r="A34" s="7">
        <v>15</v>
      </c>
      <c r="B34" s="52" t="s">
        <v>218</v>
      </c>
      <c r="C34" s="1" t="s">
        <v>217</v>
      </c>
      <c r="D34" s="29">
        <v>120000</v>
      </c>
      <c r="E34" s="40"/>
      <c r="F34" s="40">
        <f>SUM(G34:I34)</f>
        <v>120000</v>
      </c>
      <c r="G34" s="40">
        <v>0</v>
      </c>
      <c r="H34" s="40">
        <v>0</v>
      </c>
      <c r="I34" s="40">
        <v>120000</v>
      </c>
      <c r="J34" s="11">
        <v>2006</v>
      </c>
    </row>
    <row r="35" spans="1:10" s="9" customFormat="1" ht="36.75" customHeight="1">
      <c r="A35" s="7">
        <v>16</v>
      </c>
      <c r="B35" s="52" t="s">
        <v>238</v>
      </c>
      <c r="C35" s="1"/>
      <c r="D35" s="29">
        <v>105000</v>
      </c>
      <c r="E35" s="40"/>
      <c r="F35" s="40">
        <f>SUM(G35:I35)</f>
        <v>105000</v>
      </c>
      <c r="G35" s="40">
        <v>0</v>
      </c>
      <c r="H35" s="40">
        <v>0</v>
      </c>
      <c r="I35" s="40">
        <v>105000</v>
      </c>
      <c r="J35" s="11">
        <v>2006</v>
      </c>
    </row>
    <row r="36" spans="1:10" ht="27" customHeight="1">
      <c r="A36" s="7">
        <v>17</v>
      </c>
      <c r="B36" s="52" t="s">
        <v>164</v>
      </c>
      <c r="C36" s="1" t="s">
        <v>216</v>
      </c>
      <c r="D36" s="29">
        <v>110000</v>
      </c>
      <c r="E36" s="40"/>
      <c r="F36" s="40">
        <f t="shared" si="2"/>
        <v>110000</v>
      </c>
      <c r="G36" s="40">
        <v>0</v>
      </c>
      <c r="H36" s="40">
        <v>0</v>
      </c>
      <c r="I36" s="40">
        <v>110000</v>
      </c>
      <c r="J36" s="11">
        <v>2006</v>
      </c>
    </row>
    <row r="37" spans="1:10" s="37" customFormat="1" ht="27" customHeight="1">
      <c r="A37" s="10"/>
      <c r="B37" s="48" t="s">
        <v>75</v>
      </c>
      <c r="C37" s="5"/>
      <c r="D37" s="28"/>
      <c r="E37" s="41"/>
      <c r="F37" s="41">
        <f t="shared" si="2"/>
        <v>5577353</v>
      </c>
      <c r="G37" s="41">
        <f>SUM(G38:G64)</f>
        <v>5577353</v>
      </c>
      <c r="H37" s="41">
        <f>SUM(H38:H64)</f>
        <v>0</v>
      </c>
      <c r="I37" s="41">
        <f>SUM(I38:I64)</f>
        <v>0</v>
      </c>
      <c r="J37" s="12"/>
    </row>
    <row r="38" spans="1:10" s="37" customFormat="1" ht="49.5" customHeight="1" hidden="1">
      <c r="A38" s="7"/>
      <c r="B38" s="51"/>
      <c r="C38" s="2"/>
      <c r="D38" s="27"/>
      <c r="E38" s="39"/>
      <c r="F38" s="39">
        <f t="shared" si="2"/>
        <v>0</v>
      </c>
      <c r="G38" s="39"/>
      <c r="H38" s="39"/>
      <c r="I38" s="39"/>
      <c r="J38" s="11"/>
    </row>
    <row r="39" spans="1:10" s="36" customFormat="1" ht="38.25" customHeight="1">
      <c r="A39" s="7">
        <v>18</v>
      </c>
      <c r="B39" s="52" t="s">
        <v>9</v>
      </c>
      <c r="C39" s="1"/>
      <c r="D39" s="29"/>
      <c r="E39" s="40"/>
      <c r="F39" s="40">
        <f t="shared" si="2"/>
        <v>50000</v>
      </c>
      <c r="G39" s="40">
        <v>50000</v>
      </c>
      <c r="H39" s="40">
        <v>0</v>
      </c>
      <c r="I39" s="40">
        <v>0</v>
      </c>
      <c r="J39" s="11" t="s">
        <v>6</v>
      </c>
    </row>
    <row r="40" spans="1:10" s="37" customFormat="1" ht="41.25" customHeight="1" hidden="1">
      <c r="A40" s="7"/>
      <c r="B40" s="51" t="s">
        <v>49</v>
      </c>
      <c r="C40" s="2" t="s">
        <v>46</v>
      </c>
      <c r="D40" s="27"/>
      <c r="E40" s="39"/>
      <c r="F40" s="40">
        <f t="shared" si="2"/>
        <v>0</v>
      </c>
      <c r="G40" s="40"/>
      <c r="H40" s="39"/>
      <c r="I40" s="39"/>
      <c r="J40" s="11">
        <v>2004</v>
      </c>
    </row>
    <row r="41" spans="1:10" ht="36.75" customHeight="1">
      <c r="A41" s="7">
        <v>19</v>
      </c>
      <c r="B41" s="52" t="s">
        <v>214</v>
      </c>
      <c r="C41" s="1" t="s">
        <v>215</v>
      </c>
      <c r="D41" s="29">
        <v>500000</v>
      </c>
      <c r="E41" s="40"/>
      <c r="F41" s="40">
        <f t="shared" si="2"/>
        <v>500000</v>
      </c>
      <c r="G41" s="40">
        <v>500000</v>
      </c>
      <c r="H41" s="40">
        <v>0</v>
      </c>
      <c r="I41" s="40">
        <v>0</v>
      </c>
      <c r="J41" s="11">
        <v>2006</v>
      </c>
    </row>
    <row r="42" spans="1:10" ht="57" customHeight="1">
      <c r="A42" s="7">
        <v>20</v>
      </c>
      <c r="B42" s="52" t="s">
        <v>122</v>
      </c>
      <c r="C42" s="1" t="s">
        <v>186</v>
      </c>
      <c r="D42" s="29">
        <v>200000</v>
      </c>
      <c r="E42" s="39"/>
      <c r="F42" s="40">
        <f t="shared" si="2"/>
        <v>85000</v>
      </c>
      <c r="G42" s="40">
        <v>85000</v>
      </c>
      <c r="H42" s="40">
        <v>0</v>
      </c>
      <c r="I42" s="40">
        <v>0</v>
      </c>
      <c r="J42" s="11" t="s">
        <v>138</v>
      </c>
    </row>
    <row r="43" spans="1:10" s="9" customFormat="1" ht="26.25" customHeight="1">
      <c r="A43" s="7">
        <v>21</v>
      </c>
      <c r="B43" s="52" t="s">
        <v>123</v>
      </c>
      <c r="C43" s="1"/>
      <c r="D43" s="29">
        <v>1700000</v>
      </c>
      <c r="E43" s="40"/>
      <c r="F43" s="40">
        <v>500000</v>
      </c>
      <c r="G43" s="40">
        <v>500000</v>
      </c>
      <c r="H43" s="40">
        <v>0</v>
      </c>
      <c r="I43" s="40">
        <v>0</v>
      </c>
      <c r="J43" s="11" t="s">
        <v>138</v>
      </c>
    </row>
    <row r="44" spans="1:10" ht="58.5" customHeight="1">
      <c r="A44" s="7">
        <v>22</v>
      </c>
      <c r="B44" s="52" t="s">
        <v>157</v>
      </c>
      <c r="C44" s="1" t="s">
        <v>187</v>
      </c>
      <c r="D44" s="29">
        <v>640000</v>
      </c>
      <c r="E44" s="39"/>
      <c r="F44" s="40">
        <f t="shared" si="2"/>
        <v>20000</v>
      </c>
      <c r="G44" s="40">
        <v>20000</v>
      </c>
      <c r="H44" s="40">
        <v>0</v>
      </c>
      <c r="I44" s="40">
        <v>0</v>
      </c>
      <c r="J44" s="11" t="s">
        <v>152</v>
      </c>
    </row>
    <row r="45" spans="1:10" ht="28.5" customHeight="1">
      <c r="A45" s="7">
        <v>23</v>
      </c>
      <c r="B45" s="52" t="s">
        <v>213</v>
      </c>
      <c r="C45" s="1" t="s">
        <v>188</v>
      </c>
      <c r="D45" s="29">
        <v>150000</v>
      </c>
      <c r="E45" s="39"/>
      <c r="F45" s="40">
        <f t="shared" si="2"/>
        <v>150000</v>
      </c>
      <c r="G45" s="40">
        <v>150000</v>
      </c>
      <c r="H45" s="40">
        <v>0</v>
      </c>
      <c r="I45" s="40">
        <v>0</v>
      </c>
      <c r="J45" s="11">
        <v>2006</v>
      </c>
    </row>
    <row r="46" spans="1:10" ht="39" customHeight="1">
      <c r="A46" s="7">
        <v>24</v>
      </c>
      <c r="B46" s="52" t="s">
        <v>193</v>
      </c>
      <c r="C46" s="1" t="s">
        <v>192</v>
      </c>
      <c r="D46" s="29">
        <v>2300000</v>
      </c>
      <c r="E46" s="39"/>
      <c r="F46" s="40">
        <f t="shared" si="2"/>
        <v>500000</v>
      </c>
      <c r="G46" s="40">
        <v>500000</v>
      </c>
      <c r="H46" s="40">
        <v>0</v>
      </c>
      <c r="I46" s="40">
        <v>0</v>
      </c>
      <c r="J46" s="11" t="s">
        <v>152</v>
      </c>
    </row>
    <row r="47" spans="1:10" ht="27.75" customHeight="1">
      <c r="A47" s="7">
        <v>25</v>
      </c>
      <c r="B47" s="52" t="s">
        <v>212</v>
      </c>
      <c r="C47" s="1"/>
      <c r="D47" s="29">
        <v>100000</v>
      </c>
      <c r="E47" s="39"/>
      <c r="F47" s="40">
        <f t="shared" si="2"/>
        <v>100000</v>
      </c>
      <c r="G47" s="40">
        <v>100000</v>
      </c>
      <c r="H47" s="40">
        <v>0</v>
      </c>
      <c r="I47" s="40">
        <v>0</v>
      </c>
      <c r="J47" s="11">
        <v>2006</v>
      </c>
    </row>
    <row r="48" spans="1:10" s="9" customFormat="1" ht="66" customHeight="1">
      <c r="A48" s="7">
        <v>26</v>
      </c>
      <c r="B48" s="52" t="s">
        <v>244</v>
      </c>
      <c r="C48" s="1" t="s">
        <v>132</v>
      </c>
      <c r="D48" s="29">
        <f>E48+F48</f>
        <v>2418210</v>
      </c>
      <c r="E48" s="40">
        <f>600000+1000000</f>
        <v>1600000</v>
      </c>
      <c r="F48" s="40">
        <f t="shared" si="2"/>
        <v>818210</v>
      </c>
      <c r="G48" s="40">
        <f>1818210-1000000</f>
        <v>818210</v>
      </c>
      <c r="H48" s="40">
        <v>0</v>
      </c>
      <c r="I48" s="40">
        <v>0</v>
      </c>
      <c r="J48" s="11" t="s">
        <v>130</v>
      </c>
    </row>
    <row r="49" spans="1:10" ht="97.5" customHeight="1">
      <c r="A49" s="7">
        <v>27</v>
      </c>
      <c r="B49" s="52" t="s">
        <v>105</v>
      </c>
      <c r="C49" s="1" t="s">
        <v>211</v>
      </c>
      <c r="D49" s="29">
        <v>1550000</v>
      </c>
      <c r="E49" s="40">
        <v>13820</v>
      </c>
      <c r="F49" s="40">
        <f t="shared" si="2"/>
        <v>700000</v>
      </c>
      <c r="G49" s="40">
        <v>700000</v>
      </c>
      <c r="H49" s="40">
        <v>0</v>
      </c>
      <c r="I49" s="40">
        <v>0</v>
      </c>
      <c r="J49" s="11" t="s">
        <v>93</v>
      </c>
    </row>
    <row r="50" spans="1:10" s="9" customFormat="1" ht="25.5" customHeight="1">
      <c r="A50" s="7">
        <v>28</v>
      </c>
      <c r="B50" s="52" t="s">
        <v>150</v>
      </c>
      <c r="C50" s="1" t="s">
        <v>232</v>
      </c>
      <c r="D50" s="29">
        <v>1339140</v>
      </c>
      <c r="E50" s="40">
        <v>411997</v>
      </c>
      <c r="F50" s="40">
        <f t="shared" si="2"/>
        <v>927143</v>
      </c>
      <c r="G50" s="40">
        <v>927143</v>
      </c>
      <c r="H50" s="40">
        <v>0</v>
      </c>
      <c r="I50" s="40">
        <v>0</v>
      </c>
      <c r="J50" s="11" t="s">
        <v>10</v>
      </c>
    </row>
    <row r="51" spans="1:10" s="9" customFormat="1" ht="27.75" customHeight="1">
      <c r="A51" s="7">
        <v>29</v>
      </c>
      <c r="B51" s="52" t="s">
        <v>202</v>
      </c>
      <c r="C51" s="1" t="s">
        <v>189</v>
      </c>
      <c r="D51" s="29">
        <v>157000</v>
      </c>
      <c r="E51" s="40"/>
      <c r="F51" s="40">
        <f t="shared" si="2"/>
        <v>157000</v>
      </c>
      <c r="G51" s="40">
        <v>157000</v>
      </c>
      <c r="H51" s="40">
        <v>0</v>
      </c>
      <c r="I51" s="40">
        <v>0</v>
      </c>
      <c r="J51" s="11">
        <v>2006</v>
      </c>
    </row>
    <row r="52" spans="1:10" s="9" customFormat="1" ht="26.25" customHeight="1">
      <c r="A52" s="7">
        <v>30</v>
      </c>
      <c r="B52" s="52" t="s">
        <v>236</v>
      </c>
      <c r="C52" s="1" t="s">
        <v>189</v>
      </c>
      <c r="D52" s="29">
        <v>200000</v>
      </c>
      <c r="E52" s="40"/>
      <c r="F52" s="40">
        <f t="shared" si="2"/>
        <v>200000</v>
      </c>
      <c r="G52" s="40">
        <v>200000</v>
      </c>
      <c r="H52" s="40">
        <v>0</v>
      </c>
      <c r="I52" s="40">
        <v>0</v>
      </c>
      <c r="J52" s="11">
        <v>2006</v>
      </c>
    </row>
    <row r="53" spans="1:10" s="9" customFormat="1" ht="25.5" customHeight="1">
      <c r="A53" s="7">
        <v>31</v>
      </c>
      <c r="B53" s="52" t="s">
        <v>203</v>
      </c>
      <c r="C53" s="1" t="s">
        <v>165</v>
      </c>
      <c r="D53" s="29">
        <v>70000</v>
      </c>
      <c r="E53" s="40"/>
      <c r="F53" s="40">
        <f t="shared" si="2"/>
        <v>70000</v>
      </c>
      <c r="G53" s="40">
        <v>70000</v>
      </c>
      <c r="H53" s="40">
        <v>0</v>
      </c>
      <c r="I53" s="40">
        <v>0</v>
      </c>
      <c r="J53" s="11">
        <v>2006</v>
      </c>
    </row>
    <row r="54" spans="1:10" s="9" customFormat="1" ht="25.5" customHeight="1">
      <c r="A54" s="7">
        <v>32</v>
      </c>
      <c r="B54" s="52" t="s">
        <v>204</v>
      </c>
      <c r="C54" s="1" t="s">
        <v>210</v>
      </c>
      <c r="D54" s="29">
        <v>150000</v>
      </c>
      <c r="E54" s="40"/>
      <c r="F54" s="40">
        <f t="shared" si="2"/>
        <v>150000</v>
      </c>
      <c r="G54" s="40">
        <v>150000</v>
      </c>
      <c r="H54" s="40">
        <v>0</v>
      </c>
      <c r="I54" s="40">
        <v>0</v>
      </c>
      <c r="J54" s="11">
        <v>2006</v>
      </c>
    </row>
    <row r="55" spans="1:10" s="9" customFormat="1" ht="25.5" customHeight="1">
      <c r="A55" s="7">
        <v>33</v>
      </c>
      <c r="B55" s="52" t="s">
        <v>235</v>
      </c>
      <c r="C55" s="1"/>
      <c r="D55" s="29">
        <v>500000</v>
      </c>
      <c r="E55" s="40"/>
      <c r="F55" s="40">
        <f>SUM(G55:I55)</f>
        <v>10000</v>
      </c>
      <c r="G55" s="40">
        <v>10000</v>
      </c>
      <c r="H55" s="40">
        <v>0</v>
      </c>
      <c r="I55" s="40">
        <v>0</v>
      </c>
      <c r="J55" s="11" t="s">
        <v>138</v>
      </c>
    </row>
    <row r="56" spans="1:10" s="9" customFormat="1" ht="25.5" customHeight="1">
      <c r="A56" s="7">
        <v>34</v>
      </c>
      <c r="B56" s="52" t="s">
        <v>240</v>
      </c>
      <c r="C56" s="1" t="s">
        <v>241</v>
      </c>
      <c r="D56" s="29">
        <v>302000</v>
      </c>
      <c r="E56" s="40"/>
      <c r="F56" s="40">
        <f>SUM(G56:I56)</f>
        <v>302000</v>
      </c>
      <c r="G56" s="40">
        <v>302000</v>
      </c>
      <c r="H56" s="40">
        <v>0</v>
      </c>
      <c r="I56" s="40">
        <v>0</v>
      </c>
      <c r="J56" s="11">
        <v>2006</v>
      </c>
    </row>
    <row r="57" spans="1:10" s="9" customFormat="1" ht="22.5" customHeight="1">
      <c r="A57" s="7">
        <v>35</v>
      </c>
      <c r="B57" s="52" t="s">
        <v>205</v>
      </c>
      <c r="C57" s="1" t="s">
        <v>190</v>
      </c>
      <c r="D57" s="29">
        <v>95000</v>
      </c>
      <c r="E57" s="40"/>
      <c r="F57" s="40">
        <f aca="true" t="shared" si="3" ref="F57:F63">SUM(G57:I57)</f>
        <v>95000</v>
      </c>
      <c r="G57" s="40">
        <v>95000</v>
      </c>
      <c r="H57" s="40">
        <v>0</v>
      </c>
      <c r="I57" s="40">
        <v>0</v>
      </c>
      <c r="J57" s="11">
        <v>2006</v>
      </c>
    </row>
    <row r="58" spans="1:10" s="9" customFormat="1" ht="24.75" customHeight="1">
      <c r="A58" s="7">
        <v>36</v>
      </c>
      <c r="B58" s="52" t="s">
        <v>206</v>
      </c>
      <c r="C58" s="1" t="s">
        <v>209</v>
      </c>
      <c r="D58" s="29">
        <v>33000</v>
      </c>
      <c r="E58" s="40"/>
      <c r="F58" s="40">
        <f t="shared" si="3"/>
        <v>33000</v>
      </c>
      <c r="G58" s="40">
        <v>33000</v>
      </c>
      <c r="H58" s="40">
        <v>0</v>
      </c>
      <c r="I58" s="40">
        <v>0</v>
      </c>
      <c r="J58" s="11">
        <v>2006</v>
      </c>
    </row>
    <row r="59" spans="1:10" s="9" customFormat="1" ht="23.25" customHeight="1">
      <c r="A59" s="7">
        <v>37</v>
      </c>
      <c r="B59" s="52" t="s">
        <v>207</v>
      </c>
      <c r="C59" s="1" t="s">
        <v>208</v>
      </c>
      <c r="D59" s="29">
        <v>55000</v>
      </c>
      <c r="E59" s="40"/>
      <c r="F59" s="40">
        <f t="shared" si="3"/>
        <v>55000</v>
      </c>
      <c r="G59" s="40">
        <v>55000</v>
      </c>
      <c r="H59" s="40">
        <v>0</v>
      </c>
      <c r="I59" s="40">
        <v>0</v>
      </c>
      <c r="J59" s="11">
        <v>2006</v>
      </c>
    </row>
    <row r="60" spans="1:10" s="9" customFormat="1" ht="49.5" customHeight="1">
      <c r="A60" s="7">
        <v>38</v>
      </c>
      <c r="B60" s="52" t="s">
        <v>237</v>
      </c>
      <c r="C60" s="1" t="s">
        <v>191</v>
      </c>
      <c r="D60" s="29">
        <v>125000</v>
      </c>
      <c r="E60" s="40"/>
      <c r="F60" s="40">
        <f t="shared" si="3"/>
        <v>125000</v>
      </c>
      <c r="G60" s="40">
        <v>125000</v>
      </c>
      <c r="H60" s="40">
        <v>0</v>
      </c>
      <c r="I60" s="40">
        <v>0</v>
      </c>
      <c r="J60" s="11">
        <v>2006</v>
      </c>
    </row>
    <row r="61" spans="1:10" s="9" customFormat="1" ht="27" customHeight="1" hidden="1">
      <c r="A61" s="7">
        <v>39</v>
      </c>
      <c r="B61" s="52"/>
      <c r="C61" s="1"/>
      <c r="D61" s="29"/>
      <c r="E61" s="40"/>
      <c r="F61" s="40"/>
      <c r="G61" s="40"/>
      <c r="H61" s="40"/>
      <c r="I61" s="40"/>
      <c r="J61" s="11"/>
    </row>
    <row r="62" spans="1:10" s="9" customFormat="1" ht="27" customHeight="1" hidden="1">
      <c r="A62" s="7">
        <v>40</v>
      </c>
      <c r="B62" s="52"/>
      <c r="C62" s="1"/>
      <c r="D62" s="29"/>
      <c r="E62" s="40"/>
      <c r="F62" s="40"/>
      <c r="G62" s="40"/>
      <c r="H62" s="40"/>
      <c r="I62" s="40"/>
      <c r="J62" s="11"/>
    </row>
    <row r="63" spans="1:10" s="9" customFormat="1" ht="24.75" customHeight="1" hidden="1">
      <c r="A63" s="7">
        <v>41</v>
      </c>
      <c r="B63" s="52"/>
      <c r="C63" s="1"/>
      <c r="D63" s="29"/>
      <c r="E63" s="40"/>
      <c r="F63" s="40">
        <f t="shared" si="3"/>
        <v>0</v>
      </c>
      <c r="G63" s="40"/>
      <c r="H63" s="40"/>
      <c r="I63" s="40"/>
      <c r="J63" s="11"/>
    </row>
    <row r="64" spans="1:10" s="9" customFormat="1" ht="26.25" customHeight="1">
      <c r="A64" s="7">
        <v>39</v>
      </c>
      <c r="B64" s="52" t="s">
        <v>139</v>
      </c>
      <c r="C64" s="1" t="s">
        <v>140</v>
      </c>
      <c r="D64" s="29"/>
      <c r="E64" s="40"/>
      <c r="F64" s="40">
        <f t="shared" si="2"/>
        <v>30000</v>
      </c>
      <c r="G64" s="40">
        <v>30000</v>
      </c>
      <c r="H64" s="40">
        <v>0</v>
      </c>
      <c r="I64" s="40">
        <v>0</v>
      </c>
      <c r="J64" s="11">
        <v>2006</v>
      </c>
    </row>
    <row r="65" spans="1:10" s="36" customFormat="1" ht="24" customHeight="1">
      <c r="A65" s="10"/>
      <c r="B65" s="53" t="s">
        <v>33</v>
      </c>
      <c r="C65" s="8"/>
      <c r="D65" s="71"/>
      <c r="E65" s="42"/>
      <c r="F65" s="42">
        <f t="shared" si="2"/>
        <v>2800000</v>
      </c>
      <c r="G65" s="42">
        <f>SUM(G66,G68,G70)</f>
        <v>2250000</v>
      </c>
      <c r="H65" s="42">
        <f>SUM(H66,H68,H70)</f>
        <v>550000</v>
      </c>
      <c r="I65" s="42">
        <f>SUM(I66,I68,I70)</f>
        <v>0</v>
      </c>
      <c r="J65" s="12"/>
    </row>
    <row r="66" spans="1:10" s="37" customFormat="1" ht="26.25" customHeight="1">
      <c r="A66" s="10"/>
      <c r="B66" s="48" t="s">
        <v>14</v>
      </c>
      <c r="C66" s="5"/>
      <c r="D66" s="28"/>
      <c r="E66" s="41"/>
      <c r="F66" s="41">
        <f t="shared" si="2"/>
        <v>800000</v>
      </c>
      <c r="G66" s="41">
        <f>SUM(G67)</f>
        <v>800000</v>
      </c>
      <c r="H66" s="41">
        <f>SUM(H67)</f>
        <v>0</v>
      </c>
      <c r="I66" s="41">
        <f>SUM(I67)</f>
        <v>0</v>
      </c>
      <c r="J66" s="12"/>
    </row>
    <row r="67" spans="1:10" ht="51.75" customHeight="1">
      <c r="A67" s="7">
        <v>40</v>
      </c>
      <c r="B67" s="52" t="s">
        <v>7</v>
      </c>
      <c r="C67" s="2"/>
      <c r="D67" s="27"/>
      <c r="E67" s="39"/>
      <c r="F67" s="40">
        <f t="shared" si="2"/>
        <v>800000</v>
      </c>
      <c r="G67" s="40">
        <v>800000</v>
      </c>
      <c r="H67" s="40">
        <v>0</v>
      </c>
      <c r="I67" s="40">
        <v>0</v>
      </c>
      <c r="J67" s="11" t="s">
        <v>6</v>
      </c>
    </row>
    <row r="68" spans="1:10" s="37" customFormat="1" ht="25.5" customHeight="1">
      <c r="A68" s="10"/>
      <c r="B68" s="48" t="s">
        <v>15</v>
      </c>
      <c r="C68" s="5"/>
      <c r="D68" s="28"/>
      <c r="E68" s="41"/>
      <c r="F68" s="41">
        <f t="shared" si="2"/>
        <v>550000</v>
      </c>
      <c r="G68" s="41">
        <f>SUM(G69)</f>
        <v>0</v>
      </c>
      <c r="H68" s="41">
        <f>SUM(H69)</f>
        <v>550000</v>
      </c>
      <c r="I68" s="41">
        <f>SUM(I69)</f>
        <v>0</v>
      </c>
      <c r="J68" s="12"/>
    </row>
    <row r="69" spans="1:10" ht="26.25" customHeight="1">
      <c r="A69" s="7">
        <v>41</v>
      </c>
      <c r="B69" s="52" t="s">
        <v>8</v>
      </c>
      <c r="C69" s="2"/>
      <c r="D69" s="27"/>
      <c r="E69" s="39"/>
      <c r="F69" s="40">
        <f t="shared" si="2"/>
        <v>550000</v>
      </c>
      <c r="G69" s="40">
        <v>0</v>
      </c>
      <c r="H69" s="40">
        <v>550000</v>
      </c>
      <c r="I69" s="40">
        <v>0</v>
      </c>
      <c r="J69" s="11" t="s">
        <v>6</v>
      </c>
    </row>
    <row r="70" spans="1:10" s="37" customFormat="1" ht="27.75" customHeight="1">
      <c r="A70" s="10"/>
      <c r="B70" s="54" t="s">
        <v>16</v>
      </c>
      <c r="C70" s="5"/>
      <c r="D70" s="28"/>
      <c r="E70" s="41"/>
      <c r="F70" s="41">
        <f t="shared" si="2"/>
        <v>1450000</v>
      </c>
      <c r="G70" s="41">
        <f>SUM(G71)</f>
        <v>1450000</v>
      </c>
      <c r="H70" s="41">
        <f>SUM(H71)</f>
        <v>0</v>
      </c>
      <c r="I70" s="41">
        <f>SUM(I71)</f>
        <v>0</v>
      </c>
      <c r="J70" s="12"/>
    </row>
    <row r="71" spans="1:10" ht="38.25" customHeight="1">
      <c r="A71" s="7">
        <v>42</v>
      </c>
      <c r="B71" s="52" t="s">
        <v>34</v>
      </c>
      <c r="C71" s="1"/>
      <c r="D71" s="64"/>
      <c r="E71" s="39"/>
      <c r="F71" s="40">
        <f t="shared" si="2"/>
        <v>1450000</v>
      </c>
      <c r="G71" s="40">
        <v>1450000</v>
      </c>
      <c r="H71" s="40">
        <v>0</v>
      </c>
      <c r="I71" s="40">
        <v>0</v>
      </c>
      <c r="J71" s="11" t="s">
        <v>6</v>
      </c>
    </row>
    <row r="72" spans="1:10" s="9" customFormat="1" ht="25.5" customHeight="1" hidden="1">
      <c r="A72" s="15"/>
      <c r="B72" s="53" t="s">
        <v>50</v>
      </c>
      <c r="C72" s="1"/>
      <c r="D72" s="27"/>
      <c r="E72" s="40"/>
      <c r="F72" s="39">
        <f t="shared" si="2"/>
        <v>0</v>
      </c>
      <c r="G72" s="39">
        <f aca="true" t="shared" si="4" ref="G72:I73">SUM(G73)</f>
        <v>0</v>
      </c>
      <c r="H72" s="39">
        <f t="shared" si="4"/>
        <v>0</v>
      </c>
      <c r="I72" s="39">
        <f t="shared" si="4"/>
        <v>0</v>
      </c>
      <c r="J72" s="11"/>
    </row>
    <row r="73" spans="1:10" ht="23.25" customHeight="1" hidden="1">
      <c r="A73" s="15"/>
      <c r="B73" s="48" t="s">
        <v>51</v>
      </c>
      <c r="C73" s="2"/>
      <c r="D73" s="27"/>
      <c r="E73" s="39"/>
      <c r="F73" s="39">
        <f t="shared" si="2"/>
        <v>0</v>
      </c>
      <c r="G73" s="39">
        <f t="shared" si="4"/>
        <v>0</v>
      </c>
      <c r="H73" s="39">
        <f t="shared" si="4"/>
        <v>0</v>
      </c>
      <c r="I73" s="39">
        <f t="shared" si="4"/>
        <v>0</v>
      </c>
      <c r="J73" s="11"/>
    </row>
    <row r="74" spans="1:10" ht="6.75" customHeight="1" hidden="1">
      <c r="A74" s="15"/>
      <c r="B74" s="51" t="s">
        <v>52</v>
      </c>
      <c r="C74" s="2" t="s">
        <v>81</v>
      </c>
      <c r="D74" s="27"/>
      <c r="E74" s="39"/>
      <c r="F74" s="39">
        <f t="shared" si="2"/>
        <v>0</v>
      </c>
      <c r="G74" s="39"/>
      <c r="H74" s="39">
        <f>SUM(H75)</f>
        <v>0</v>
      </c>
      <c r="I74" s="39"/>
      <c r="J74" s="11"/>
    </row>
    <row r="75" spans="1:10" s="36" customFormat="1" ht="21.75" customHeight="1">
      <c r="A75" s="10"/>
      <c r="B75" s="55" t="s">
        <v>17</v>
      </c>
      <c r="C75" s="8"/>
      <c r="D75" s="71"/>
      <c r="E75" s="42"/>
      <c r="F75" s="42">
        <f t="shared" si="2"/>
        <v>1050000</v>
      </c>
      <c r="G75" s="42">
        <f>SUM(G78,G76)</f>
        <v>1050000</v>
      </c>
      <c r="H75" s="42">
        <f>SUM(H78)</f>
        <v>0</v>
      </c>
      <c r="I75" s="42">
        <f>SUM(I78)</f>
        <v>0</v>
      </c>
      <c r="J75" s="12"/>
    </row>
    <row r="76" spans="1:10" s="37" customFormat="1" ht="27" customHeight="1" hidden="1">
      <c r="A76" s="10"/>
      <c r="B76" s="48" t="s">
        <v>65</v>
      </c>
      <c r="C76" s="5"/>
      <c r="D76" s="28"/>
      <c r="E76" s="41"/>
      <c r="F76" s="41">
        <f t="shared" si="2"/>
        <v>0</v>
      </c>
      <c r="G76" s="41">
        <f>SUM(G77)</f>
        <v>0</v>
      </c>
      <c r="H76" s="41"/>
      <c r="I76" s="41"/>
      <c r="J76" s="12"/>
    </row>
    <row r="77" spans="1:10" ht="27" customHeight="1" hidden="1">
      <c r="A77" s="7"/>
      <c r="B77" s="56" t="s">
        <v>66</v>
      </c>
      <c r="C77" s="2" t="s">
        <v>67</v>
      </c>
      <c r="D77" s="27"/>
      <c r="E77" s="39"/>
      <c r="F77" s="41">
        <f t="shared" si="2"/>
        <v>0</v>
      </c>
      <c r="G77" s="39"/>
      <c r="H77" s="39"/>
      <c r="I77" s="39"/>
      <c r="J77" s="11"/>
    </row>
    <row r="78" spans="1:10" s="37" customFormat="1" ht="25.5" customHeight="1">
      <c r="A78" s="10"/>
      <c r="B78" s="48" t="s">
        <v>18</v>
      </c>
      <c r="C78" s="5"/>
      <c r="D78" s="28"/>
      <c r="E78" s="41"/>
      <c r="F78" s="41">
        <f t="shared" si="2"/>
        <v>1050000</v>
      </c>
      <c r="G78" s="41">
        <f>SUM(G79:G81)</f>
        <v>1050000</v>
      </c>
      <c r="H78" s="41">
        <f>SUM(H79:H81)</f>
        <v>0</v>
      </c>
      <c r="I78" s="41">
        <f>SUM(I79:I81)</f>
        <v>0</v>
      </c>
      <c r="J78" s="12"/>
    </row>
    <row r="79" spans="1:10" ht="24.75" customHeight="1">
      <c r="A79" s="7">
        <v>43</v>
      </c>
      <c r="B79" s="52" t="s">
        <v>109</v>
      </c>
      <c r="C79" s="1" t="s">
        <v>40</v>
      </c>
      <c r="D79" s="27"/>
      <c r="E79" s="39"/>
      <c r="F79" s="40">
        <f t="shared" si="2"/>
        <v>250000</v>
      </c>
      <c r="G79" s="40">
        <v>250000</v>
      </c>
      <c r="H79" s="40">
        <v>0</v>
      </c>
      <c r="I79" s="40">
        <v>0</v>
      </c>
      <c r="J79" s="11" t="s">
        <v>6</v>
      </c>
    </row>
    <row r="80" spans="1:10" ht="24.75" customHeight="1">
      <c r="A80" s="7">
        <v>44</v>
      </c>
      <c r="B80" s="52" t="s">
        <v>134</v>
      </c>
      <c r="C80" s="1" t="s">
        <v>135</v>
      </c>
      <c r="D80" s="27"/>
      <c r="E80" s="39"/>
      <c r="F80" s="40">
        <f t="shared" si="2"/>
        <v>100000</v>
      </c>
      <c r="G80" s="40">
        <v>100000</v>
      </c>
      <c r="H80" s="40">
        <v>0</v>
      </c>
      <c r="I80" s="40">
        <v>0</v>
      </c>
      <c r="J80" s="11">
        <v>2006</v>
      </c>
    </row>
    <row r="81" spans="1:10" s="9" customFormat="1" ht="51" customHeight="1">
      <c r="A81" s="7">
        <v>45</v>
      </c>
      <c r="B81" s="52" t="s">
        <v>200</v>
      </c>
      <c r="C81" s="1" t="s">
        <v>153</v>
      </c>
      <c r="D81" s="29">
        <v>2874145</v>
      </c>
      <c r="E81" s="40">
        <f>674145+1000000</f>
        <v>1674145</v>
      </c>
      <c r="F81" s="40">
        <f t="shared" si="2"/>
        <v>700000</v>
      </c>
      <c r="G81" s="40">
        <f>1000000-300000</f>
        <v>700000</v>
      </c>
      <c r="H81" s="40">
        <v>0</v>
      </c>
      <c r="I81" s="40">
        <v>0</v>
      </c>
      <c r="J81" s="11" t="s">
        <v>183</v>
      </c>
    </row>
    <row r="82" spans="1:10" s="36" customFormat="1" ht="27.75" customHeight="1">
      <c r="A82" s="10"/>
      <c r="B82" s="53" t="s">
        <v>133</v>
      </c>
      <c r="C82" s="8"/>
      <c r="D82" s="71"/>
      <c r="E82" s="42"/>
      <c r="F82" s="42">
        <f aca="true" t="shared" si="5" ref="F82:F111">SUM(G82:I82)</f>
        <v>1075300</v>
      </c>
      <c r="G82" s="42">
        <f>SUM(G83,G85,G87,G89,G91)</f>
        <v>271300</v>
      </c>
      <c r="H82" s="42">
        <f>SUM(H83,H85,H87,H89,H91)</f>
        <v>100000</v>
      </c>
      <c r="I82" s="42">
        <f>SUM(I83,I85,I87,I89,I91)</f>
        <v>704000</v>
      </c>
      <c r="J82" s="12"/>
    </row>
    <row r="83" spans="1:10" s="37" customFormat="1" ht="24.75" customHeight="1">
      <c r="A83" s="10"/>
      <c r="B83" s="48" t="s">
        <v>166</v>
      </c>
      <c r="C83" s="5"/>
      <c r="D83" s="28"/>
      <c r="E83" s="41"/>
      <c r="F83" s="41">
        <f t="shared" si="5"/>
        <v>100000</v>
      </c>
      <c r="G83" s="41">
        <f>SUM(G84)</f>
        <v>0</v>
      </c>
      <c r="H83" s="41">
        <f>SUM(H84)</f>
        <v>100000</v>
      </c>
      <c r="I83" s="41">
        <f>SUM(I84)</f>
        <v>0</v>
      </c>
      <c r="J83" s="12"/>
    </row>
    <row r="84" spans="1:10" s="9" customFormat="1" ht="38.25" customHeight="1">
      <c r="A84" s="7">
        <v>46</v>
      </c>
      <c r="B84" s="52" t="s">
        <v>167</v>
      </c>
      <c r="C84" s="1" t="s">
        <v>201</v>
      </c>
      <c r="D84" s="40"/>
      <c r="E84" s="40"/>
      <c r="F84" s="40">
        <f t="shared" si="5"/>
        <v>100000</v>
      </c>
      <c r="G84" s="40">
        <v>0</v>
      </c>
      <c r="H84" s="40">
        <v>100000</v>
      </c>
      <c r="I84" s="40">
        <v>0</v>
      </c>
      <c r="J84" s="11">
        <v>2006</v>
      </c>
    </row>
    <row r="85" spans="1:10" s="37" customFormat="1" ht="28.5" customHeight="1">
      <c r="A85" s="10"/>
      <c r="B85" s="48" t="s">
        <v>149</v>
      </c>
      <c r="C85" s="5"/>
      <c r="D85" s="28"/>
      <c r="E85" s="41"/>
      <c r="F85" s="41">
        <f>SUM(G85:I85)</f>
        <v>900000</v>
      </c>
      <c r="G85" s="41">
        <f>SUM(G86)</f>
        <v>200000</v>
      </c>
      <c r="H85" s="41">
        <f>SUM(H86)</f>
        <v>0</v>
      </c>
      <c r="I85" s="41">
        <f>SUM(I86)</f>
        <v>700000</v>
      </c>
      <c r="J85" s="12"/>
    </row>
    <row r="86" spans="1:10" s="9" customFormat="1" ht="38.25" customHeight="1">
      <c r="A86" s="7">
        <v>47</v>
      </c>
      <c r="B86" s="52" t="s">
        <v>242</v>
      </c>
      <c r="C86" s="1"/>
      <c r="D86" s="40"/>
      <c r="E86" s="40"/>
      <c r="F86" s="40">
        <f>SUM(G86:I86)</f>
        <v>900000</v>
      </c>
      <c r="G86" s="40">
        <v>200000</v>
      </c>
      <c r="H86" s="40">
        <v>0</v>
      </c>
      <c r="I86" s="40">
        <v>700000</v>
      </c>
      <c r="J86" s="11">
        <v>2006</v>
      </c>
    </row>
    <row r="87" spans="1:10" s="37" customFormat="1" ht="24" customHeight="1">
      <c r="A87" s="10"/>
      <c r="B87" s="48" t="s">
        <v>170</v>
      </c>
      <c r="C87" s="5"/>
      <c r="D87" s="28"/>
      <c r="E87" s="41"/>
      <c r="F87" s="41">
        <f>SUM(G87:I87)</f>
        <v>24800</v>
      </c>
      <c r="G87" s="41">
        <f>SUM(G88)</f>
        <v>24800</v>
      </c>
      <c r="H87" s="41">
        <f>SUM(H88)</f>
        <v>0</v>
      </c>
      <c r="I87" s="41">
        <f>SUM(I88)</f>
        <v>0</v>
      </c>
      <c r="J87" s="12"/>
    </row>
    <row r="88" spans="1:10" s="9" customFormat="1" ht="18" customHeight="1">
      <c r="A88" s="7">
        <v>48</v>
      </c>
      <c r="B88" s="52" t="s">
        <v>171</v>
      </c>
      <c r="C88" s="1"/>
      <c r="D88" s="40"/>
      <c r="E88" s="40"/>
      <c r="F88" s="40">
        <f>SUM(G88:I88)</f>
        <v>24800</v>
      </c>
      <c r="G88" s="40">
        <v>24800</v>
      </c>
      <c r="H88" s="40"/>
      <c r="I88" s="40"/>
      <c r="J88" s="11">
        <v>2006</v>
      </c>
    </row>
    <row r="89" spans="1:10" s="37" customFormat="1" ht="21.75" customHeight="1">
      <c r="A89" s="10"/>
      <c r="B89" s="82" t="s">
        <v>80</v>
      </c>
      <c r="C89" s="5"/>
      <c r="D89" s="28"/>
      <c r="E89" s="41"/>
      <c r="F89" s="41">
        <f t="shared" si="5"/>
        <v>4000</v>
      </c>
      <c r="G89" s="41">
        <f>SUM(G90)</f>
        <v>0</v>
      </c>
      <c r="H89" s="41">
        <f>SUM(H90)</f>
        <v>0</v>
      </c>
      <c r="I89" s="41">
        <f>SUM(I90)</f>
        <v>4000</v>
      </c>
      <c r="J89" s="12"/>
    </row>
    <row r="90" spans="1:10" s="9" customFormat="1" ht="39.75" customHeight="1">
      <c r="A90" s="7">
        <v>49</v>
      </c>
      <c r="B90" s="83" t="s">
        <v>136</v>
      </c>
      <c r="C90" s="1"/>
      <c r="D90" s="29">
        <v>4000</v>
      </c>
      <c r="E90" s="40"/>
      <c r="F90" s="40">
        <f t="shared" si="5"/>
        <v>4000</v>
      </c>
      <c r="G90" s="40">
        <v>0</v>
      </c>
      <c r="H90" s="40">
        <v>0</v>
      </c>
      <c r="I90" s="40">
        <v>4000</v>
      </c>
      <c r="J90" s="11">
        <v>2006</v>
      </c>
    </row>
    <row r="91" spans="1:10" s="37" customFormat="1" ht="21" customHeight="1">
      <c r="A91" s="10"/>
      <c r="B91" s="48" t="s">
        <v>3</v>
      </c>
      <c r="C91" s="5"/>
      <c r="D91" s="28"/>
      <c r="E91" s="41"/>
      <c r="F91" s="41">
        <f t="shared" si="5"/>
        <v>46500</v>
      </c>
      <c r="G91" s="41">
        <f>SUM(G92:G94)</f>
        <v>46500</v>
      </c>
      <c r="H91" s="41">
        <f>SUM(H92:H94)</f>
        <v>0</v>
      </c>
      <c r="I91" s="41">
        <f>SUM(I92:I94)</f>
        <v>0</v>
      </c>
      <c r="J91" s="12"/>
    </row>
    <row r="92" spans="1:10" ht="36.75" customHeight="1" hidden="1">
      <c r="A92" s="7"/>
      <c r="B92" s="56" t="s">
        <v>78</v>
      </c>
      <c r="C92" s="2" t="s">
        <v>54</v>
      </c>
      <c r="D92" s="27">
        <v>91800</v>
      </c>
      <c r="E92" s="39">
        <v>51300</v>
      </c>
      <c r="F92" s="39">
        <f t="shared" si="5"/>
        <v>0</v>
      </c>
      <c r="G92" s="39"/>
      <c r="H92" s="39"/>
      <c r="I92" s="39"/>
      <c r="J92" s="11"/>
    </row>
    <row r="93" spans="1:10" ht="36.75" customHeight="1">
      <c r="A93" s="7">
        <v>50</v>
      </c>
      <c r="B93" s="52" t="s">
        <v>76</v>
      </c>
      <c r="C93" s="1" t="s">
        <v>131</v>
      </c>
      <c r="D93" s="27"/>
      <c r="E93" s="39"/>
      <c r="F93" s="40">
        <f t="shared" si="5"/>
        <v>20000</v>
      </c>
      <c r="G93" s="40">
        <v>20000</v>
      </c>
      <c r="H93" s="40">
        <v>0</v>
      </c>
      <c r="I93" s="40">
        <v>0</v>
      </c>
      <c r="J93" s="11" t="s">
        <v>6</v>
      </c>
    </row>
    <row r="94" spans="1:10" ht="22.5" customHeight="1">
      <c r="A94" s="7">
        <v>51</v>
      </c>
      <c r="B94" s="52" t="s">
        <v>111</v>
      </c>
      <c r="C94" s="1" t="s">
        <v>47</v>
      </c>
      <c r="D94" s="27"/>
      <c r="E94" s="39"/>
      <c r="F94" s="40">
        <f t="shared" si="5"/>
        <v>26500</v>
      </c>
      <c r="G94" s="40">
        <v>26500</v>
      </c>
      <c r="H94" s="40">
        <v>0</v>
      </c>
      <c r="I94" s="40">
        <v>0</v>
      </c>
      <c r="J94" s="11" t="s">
        <v>6</v>
      </c>
    </row>
    <row r="95" spans="1:10" ht="23.25" customHeight="1" hidden="1">
      <c r="A95" s="7"/>
      <c r="B95" s="48" t="s">
        <v>44</v>
      </c>
      <c r="C95" s="5"/>
      <c r="D95" s="28"/>
      <c r="E95" s="41"/>
      <c r="F95" s="39">
        <f t="shared" si="5"/>
        <v>0</v>
      </c>
      <c r="G95" s="39">
        <f aca="true" t="shared" si="6" ref="G95:I96">SUM(G96)</f>
        <v>0</v>
      </c>
      <c r="H95" s="39">
        <f t="shared" si="6"/>
        <v>0</v>
      </c>
      <c r="I95" s="39">
        <f t="shared" si="6"/>
        <v>0</v>
      </c>
      <c r="J95" s="11"/>
    </row>
    <row r="96" spans="1:10" ht="20.25" customHeight="1" hidden="1">
      <c r="A96" s="7"/>
      <c r="B96" s="51" t="s">
        <v>42</v>
      </c>
      <c r="C96" s="2"/>
      <c r="D96" s="27"/>
      <c r="E96" s="39"/>
      <c r="F96" s="39">
        <f t="shared" si="5"/>
        <v>0</v>
      </c>
      <c r="G96" s="39">
        <f t="shared" si="6"/>
        <v>0</v>
      </c>
      <c r="H96" s="39">
        <f t="shared" si="6"/>
        <v>0</v>
      </c>
      <c r="I96" s="39">
        <f t="shared" si="6"/>
        <v>0</v>
      </c>
      <c r="J96" s="11"/>
    </row>
    <row r="97" spans="1:10" s="9" customFormat="1" ht="19.5" customHeight="1" hidden="1">
      <c r="A97" s="7"/>
      <c r="B97" s="52" t="s">
        <v>43</v>
      </c>
      <c r="C97" s="1"/>
      <c r="D97" s="29"/>
      <c r="E97" s="40"/>
      <c r="F97" s="40">
        <f t="shared" si="5"/>
        <v>0</v>
      </c>
      <c r="G97" s="40"/>
      <c r="H97" s="40"/>
      <c r="I97" s="40"/>
      <c r="J97" s="11"/>
    </row>
    <row r="98" spans="1:10" s="36" customFormat="1" ht="22.5" customHeight="1">
      <c r="A98" s="10"/>
      <c r="B98" s="53" t="s">
        <v>19</v>
      </c>
      <c r="C98" s="8"/>
      <c r="D98" s="71">
        <f>SUM(D105,D109,D113)</f>
        <v>11193687</v>
      </c>
      <c r="E98" s="42"/>
      <c r="F98" s="42">
        <f t="shared" si="5"/>
        <v>20332933</v>
      </c>
      <c r="G98" s="42">
        <f>SUM(G99,G105,G109,G113,G115,G118)</f>
        <v>14111868</v>
      </c>
      <c r="H98" s="42">
        <f>SUM(H99,H105,H109,H113,H115,H118)</f>
        <v>0</v>
      </c>
      <c r="I98" s="42">
        <f>SUM(I99,I105,I109,I113,I115,I118)</f>
        <v>6221065</v>
      </c>
      <c r="J98" s="12"/>
    </row>
    <row r="99" spans="1:10" s="37" customFormat="1" ht="21" customHeight="1">
      <c r="A99" s="10"/>
      <c r="B99" s="48" t="s">
        <v>20</v>
      </c>
      <c r="C99" s="5"/>
      <c r="D99" s="28"/>
      <c r="E99" s="41"/>
      <c r="F99" s="41">
        <f t="shared" si="5"/>
        <v>6637084</v>
      </c>
      <c r="G99" s="41">
        <f>SUM(G100:G104)</f>
        <v>6637084</v>
      </c>
      <c r="H99" s="41">
        <f>SUM(H100:H104)</f>
        <v>0</v>
      </c>
      <c r="I99" s="41">
        <f>SUM(I100:I104)</f>
        <v>0</v>
      </c>
      <c r="J99" s="12"/>
    </row>
    <row r="100" spans="1:10" ht="50.25" customHeight="1" hidden="1">
      <c r="A100" s="20"/>
      <c r="B100" s="57"/>
      <c r="C100" s="19"/>
      <c r="D100" s="30"/>
      <c r="E100" s="38"/>
      <c r="F100" s="38"/>
      <c r="G100" s="40"/>
      <c r="H100" s="38"/>
      <c r="I100" s="38"/>
      <c r="J100" s="18"/>
    </row>
    <row r="101" spans="1:10" ht="39.75" customHeight="1">
      <c r="A101" s="20">
        <v>52</v>
      </c>
      <c r="B101" s="47" t="s">
        <v>87</v>
      </c>
      <c r="C101" s="19" t="s">
        <v>92</v>
      </c>
      <c r="D101" s="30">
        <v>22276582</v>
      </c>
      <c r="E101" s="38">
        <v>4817088</v>
      </c>
      <c r="F101" s="38">
        <f t="shared" si="5"/>
        <v>6637084</v>
      </c>
      <c r="G101" s="38">
        <v>6637084</v>
      </c>
      <c r="H101" s="38">
        <v>0</v>
      </c>
      <c r="I101" s="38">
        <v>0</v>
      </c>
      <c r="J101" s="18" t="s">
        <v>93</v>
      </c>
    </row>
    <row r="102" spans="1:10" ht="15.75" customHeight="1" hidden="1">
      <c r="A102" s="20"/>
      <c r="B102" s="50"/>
      <c r="C102" s="24"/>
      <c r="D102" s="26"/>
      <c r="E102" s="33"/>
      <c r="F102" s="33">
        <f t="shared" si="5"/>
        <v>0</v>
      </c>
      <c r="G102" s="33"/>
      <c r="H102" s="33"/>
      <c r="I102" s="33"/>
      <c r="J102" s="18"/>
    </row>
    <row r="103" spans="1:10" ht="15.75" customHeight="1" hidden="1">
      <c r="A103" s="20"/>
      <c r="B103" s="50"/>
      <c r="C103" s="24"/>
      <c r="D103" s="26"/>
      <c r="E103" s="33"/>
      <c r="F103" s="33">
        <f t="shared" si="5"/>
        <v>0</v>
      </c>
      <c r="G103" s="33"/>
      <c r="H103" s="33"/>
      <c r="I103" s="33"/>
      <c r="J103" s="18"/>
    </row>
    <row r="104" spans="1:10" ht="15.75" customHeight="1" hidden="1">
      <c r="A104" s="20"/>
      <c r="B104" s="50"/>
      <c r="C104" s="24"/>
      <c r="D104" s="26"/>
      <c r="E104" s="33"/>
      <c r="F104" s="33">
        <f t="shared" si="5"/>
        <v>0</v>
      </c>
      <c r="G104" s="33"/>
      <c r="H104" s="33"/>
      <c r="I104" s="33"/>
      <c r="J104" s="18"/>
    </row>
    <row r="105" spans="1:10" s="37" customFormat="1" ht="21.75" customHeight="1">
      <c r="A105" s="22"/>
      <c r="B105" s="49" t="s">
        <v>21</v>
      </c>
      <c r="C105" s="21"/>
      <c r="D105" s="31">
        <f>SUM(D108)</f>
        <v>5394642</v>
      </c>
      <c r="E105" s="32"/>
      <c r="F105" s="32">
        <f t="shared" si="5"/>
        <v>6974784</v>
      </c>
      <c r="G105" s="32">
        <f>SUM(G106:G108)</f>
        <v>6974784</v>
      </c>
      <c r="H105" s="32">
        <f>SUM(H106:H108)</f>
        <v>0</v>
      </c>
      <c r="I105" s="32">
        <f>SUM(I106:I108)</f>
        <v>0</v>
      </c>
      <c r="J105" s="23"/>
    </row>
    <row r="106" spans="1:10" ht="73.5" customHeight="1">
      <c r="A106" s="7">
        <v>53</v>
      </c>
      <c r="B106" s="52" t="s">
        <v>103</v>
      </c>
      <c r="C106" s="1" t="s">
        <v>82</v>
      </c>
      <c r="D106" s="29">
        <v>44668000</v>
      </c>
      <c r="E106" s="40">
        <v>14199684</v>
      </c>
      <c r="F106" s="40">
        <f t="shared" si="5"/>
        <v>5670000</v>
      </c>
      <c r="G106" s="40">
        <f>15670000-10000000</f>
        <v>5670000</v>
      </c>
      <c r="H106" s="40">
        <v>0</v>
      </c>
      <c r="I106" s="40">
        <v>0</v>
      </c>
      <c r="J106" s="11" t="s">
        <v>141</v>
      </c>
    </row>
    <row r="107" spans="1:10" ht="29.25" customHeight="1" hidden="1">
      <c r="A107" s="20"/>
      <c r="B107" s="57"/>
      <c r="C107" s="19"/>
      <c r="D107" s="30"/>
      <c r="E107" s="38"/>
      <c r="F107" s="38">
        <f t="shared" si="5"/>
        <v>0</v>
      </c>
      <c r="G107" s="40"/>
      <c r="H107" s="38"/>
      <c r="I107" s="38"/>
      <c r="J107" s="18"/>
    </row>
    <row r="108" spans="1:10" s="9" customFormat="1" ht="36" customHeight="1">
      <c r="A108" s="20">
        <v>54</v>
      </c>
      <c r="B108" s="47" t="s">
        <v>88</v>
      </c>
      <c r="C108" s="19" t="s">
        <v>92</v>
      </c>
      <c r="D108" s="30">
        <v>5394642</v>
      </c>
      <c r="E108" s="38">
        <v>900674</v>
      </c>
      <c r="F108" s="38">
        <f t="shared" si="5"/>
        <v>1304784</v>
      </c>
      <c r="G108" s="38">
        <v>1304784</v>
      </c>
      <c r="H108" s="38">
        <v>0</v>
      </c>
      <c r="I108" s="38">
        <v>0</v>
      </c>
      <c r="J108" s="18" t="s">
        <v>93</v>
      </c>
    </row>
    <row r="109" spans="1:10" ht="20.25" customHeight="1">
      <c r="A109" s="20"/>
      <c r="B109" s="49" t="s">
        <v>23</v>
      </c>
      <c r="C109" s="25"/>
      <c r="D109" s="31">
        <f>SUM(D110,D111)</f>
        <v>5799045</v>
      </c>
      <c r="E109" s="43"/>
      <c r="F109" s="32">
        <f t="shared" si="5"/>
        <v>2592380</v>
      </c>
      <c r="G109" s="32">
        <f>SUM(G110:G111)</f>
        <v>0</v>
      </c>
      <c r="H109" s="32">
        <f>SUM(H110:H111)</f>
        <v>0</v>
      </c>
      <c r="I109" s="32">
        <f>SUM(I110:I111)</f>
        <v>2592380</v>
      </c>
      <c r="J109" s="59"/>
    </row>
    <row r="110" spans="1:10" ht="63.75" customHeight="1" hidden="1">
      <c r="A110" s="20"/>
      <c r="B110" s="50"/>
      <c r="C110" s="24"/>
      <c r="D110" s="26"/>
      <c r="E110" s="33"/>
      <c r="F110" s="33">
        <f t="shared" si="5"/>
        <v>0</v>
      </c>
      <c r="G110" s="33"/>
      <c r="H110" s="33"/>
      <c r="I110" s="33"/>
      <c r="J110" s="18"/>
    </row>
    <row r="111" spans="1:10" s="9" customFormat="1" ht="36" customHeight="1">
      <c r="A111" s="20">
        <v>55</v>
      </c>
      <c r="B111" s="47" t="s">
        <v>89</v>
      </c>
      <c r="C111" s="19" t="s">
        <v>91</v>
      </c>
      <c r="D111" s="30">
        <v>5799045</v>
      </c>
      <c r="E111" s="38">
        <v>3206665</v>
      </c>
      <c r="F111" s="38">
        <f t="shared" si="5"/>
        <v>2592380</v>
      </c>
      <c r="G111" s="38"/>
      <c r="H111" s="38"/>
      <c r="I111" s="38">
        <v>2592380</v>
      </c>
      <c r="J111" s="18" t="s">
        <v>130</v>
      </c>
    </row>
    <row r="112" spans="1:10" s="9" customFormat="1" ht="18" customHeight="1" hidden="1">
      <c r="A112" s="7"/>
      <c r="B112" s="52"/>
      <c r="C112" s="1"/>
      <c r="D112" s="27"/>
      <c r="E112" s="40"/>
      <c r="F112" s="39"/>
      <c r="G112" s="39"/>
      <c r="H112" s="39"/>
      <c r="I112" s="39"/>
      <c r="J112" s="11"/>
    </row>
    <row r="113" spans="1:10" s="9" customFormat="1" ht="27.75" customHeight="1" hidden="1">
      <c r="A113" s="7"/>
      <c r="B113" s="53" t="s">
        <v>68</v>
      </c>
      <c r="C113" s="17"/>
      <c r="D113" s="28">
        <f>SUM(E113:G113)</f>
        <v>0</v>
      </c>
      <c r="E113" s="44"/>
      <c r="F113" s="41">
        <f>SUM(G113:I113)</f>
        <v>0</v>
      </c>
      <c r="G113" s="41">
        <f>SUM(G114)</f>
        <v>0</v>
      </c>
      <c r="H113" s="41">
        <f>SUM(H114)</f>
        <v>0</v>
      </c>
      <c r="I113" s="41">
        <f>SUM(I114)</f>
        <v>0</v>
      </c>
      <c r="J113" s="16"/>
    </row>
    <row r="114" spans="1:10" ht="42" customHeight="1" hidden="1">
      <c r="A114" s="7"/>
      <c r="B114" s="51"/>
      <c r="C114" s="2"/>
      <c r="D114" s="27">
        <f>SUM(E114:G114)</f>
        <v>0</v>
      </c>
      <c r="E114" s="39"/>
      <c r="F114" s="39">
        <f>SUM(G114:I114)</f>
        <v>0</v>
      </c>
      <c r="G114" s="39"/>
      <c r="H114" s="39"/>
      <c r="I114" s="39"/>
      <c r="J114" s="11"/>
    </row>
    <row r="115" spans="1:10" ht="19.5" customHeight="1">
      <c r="A115" s="7"/>
      <c r="B115" s="48" t="s">
        <v>22</v>
      </c>
      <c r="C115" s="2"/>
      <c r="D115" s="28">
        <f>SUM(D117)</f>
        <v>11731735</v>
      </c>
      <c r="E115" s="39"/>
      <c r="F115" s="41">
        <f>SUM(G115:I115)</f>
        <v>3628685</v>
      </c>
      <c r="G115" s="41">
        <f>SUM(G117)</f>
        <v>0</v>
      </c>
      <c r="H115" s="41">
        <f>SUM(H117)</f>
        <v>0</v>
      </c>
      <c r="I115" s="41">
        <f>SUM(I117)</f>
        <v>3628685</v>
      </c>
      <c r="J115" s="11"/>
    </row>
    <row r="116" spans="1:10" ht="22.5" customHeight="1" hidden="1">
      <c r="A116" s="7"/>
      <c r="B116" s="58"/>
      <c r="C116" s="2"/>
      <c r="D116" s="28"/>
      <c r="E116" s="39"/>
      <c r="F116" s="41"/>
      <c r="G116" s="41"/>
      <c r="H116" s="41"/>
      <c r="I116" s="41"/>
      <c r="J116" s="11"/>
    </row>
    <row r="117" spans="1:10" s="9" customFormat="1" ht="47.25" customHeight="1">
      <c r="A117" s="7">
        <v>56</v>
      </c>
      <c r="B117" s="52" t="s">
        <v>90</v>
      </c>
      <c r="C117" s="1" t="s">
        <v>92</v>
      </c>
      <c r="D117" s="29">
        <v>11731735</v>
      </c>
      <c r="E117" s="40">
        <v>5773614</v>
      </c>
      <c r="F117" s="40">
        <f>SUM(G117:I117)</f>
        <v>3628685</v>
      </c>
      <c r="G117" s="40"/>
      <c r="H117" s="40"/>
      <c r="I117" s="38">
        <v>3628685</v>
      </c>
      <c r="J117" s="11" t="s">
        <v>93</v>
      </c>
    </row>
    <row r="118" spans="1:10" s="37" customFormat="1" ht="21" customHeight="1">
      <c r="A118" s="10"/>
      <c r="B118" s="48" t="s">
        <v>85</v>
      </c>
      <c r="C118" s="89"/>
      <c r="D118" s="28"/>
      <c r="E118" s="41"/>
      <c r="F118" s="42">
        <f>SUM(G118:I118)</f>
        <v>500000</v>
      </c>
      <c r="G118" s="41">
        <f>SUM(G119:G120)</f>
        <v>500000</v>
      </c>
      <c r="H118" s="41">
        <f>SUM(H119:H120)</f>
        <v>0</v>
      </c>
      <c r="I118" s="41">
        <f>SUM(I119:I120)</f>
        <v>0</v>
      </c>
      <c r="J118" s="80"/>
    </row>
    <row r="119" spans="1:10" ht="32.25" customHeight="1">
      <c r="A119" s="7">
        <v>57</v>
      </c>
      <c r="B119" s="57" t="s">
        <v>113</v>
      </c>
      <c r="C119" s="70" t="s">
        <v>158</v>
      </c>
      <c r="D119" s="27"/>
      <c r="E119" s="39"/>
      <c r="F119" s="40">
        <f aca="true" t="shared" si="7" ref="F119:F141">SUM(G119:I119)</f>
        <v>200000</v>
      </c>
      <c r="G119" s="40">
        <v>200000</v>
      </c>
      <c r="H119" s="40">
        <v>0</v>
      </c>
      <c r="I119" s="40">
        <v>0</v>
      </c>
      <c r="J119" s="11" t="s">
        <v>6</v>
      </c>
    </row>
    <row r="120" spans="1:10" ht="72.75" customHeight="1">
      <c r="A120" s="7">
        <v>58</v>
      </c>
      <c r="B120" s="57" t="s">
        <v>163</v>
      </c>
      <c r="C120" s="1" t="s">
        <v>173</v>
      </c>
      <c r="D120" s="29">
        <v>5400000</v>
      </c>
      <c r="E120" s="39"/>
      <c r="F120" s="40">
        <f t="shared" si="7"/>
        <v>300000</v>
      </c>
      <c r="G120" s="40">
        <v>300000</v>
      </c>
      <c r="H120" s="40">
        <v>0</v>
      </c>
      <c r="I120" s="40">
        <v>0</v>
      </c>
      <c r="J120" s="11" t="s">
        <v>162</v>
      </c>
    </row>
    <row r="121" spans="1:10" s="36" customFormat="1" ht="19.5" customHeight="1">
      <c r="A121" s="10"/>
      <c r="B121" s="53" t="s">
        <v>57</v>
      </c>
      <c r="C121" s="8"/>
      <c r="D121" s="71"/>
      <c r="E121" s="42"/>
      <c r="F121" s="42">
        <f t="shared" si="7"/>
        <v>400000</v>
      </c>
      <c r="G121" s="42">
        <f>SUM(G122,G125,G127,G130,G132)</f>
        <v>0</v>
      </c>
      <c r="H121" s="42">
        <f>SUM(H122,H125,H127,H130,H132)</f>
        <v>400000</v>
      </c>
      <c r="I121" s="42">
        <f>SUM(I122,I125,I127,I130,I132)</f>
        <v>0</v>
      </c>
      <c r="J121" s="12"/>
    </row>
    <row r="122" spans="1:10" s="37" customFormat="1" ht="20.25" customHeight="1">
      <c r="A122" s="10"/>
      <c r="B122" s="48" t="s">
        <v>74</v>
      </c>
      <c r="C122" s="5"/>
      <c r="D122" s="28"/>
      <c r="E122" s="41"/>
      <c r="F122" s="41">
        <f t="shared" si="7"/>
        <v>400000</v>
      </c>
      <c r="G122" s="41">
        <f>SUM(G123:G124)</f>
        <v>0</v>
      </c>
      <c r="H122" s="41">
        <f>SUM(H123:H124)</f>
        <v>400000</v>
      </c>
      <c r="I122" s="41">
        <f>SUM(I123)</f>
        <v>0</v>
      </c>
      <c r="J122" s="12"/>
    </row>
    <row r="123" spans="1:10" ht="44.25" customHeight="1" hidden="1">
      <c r="A123" s="7">
        <v>57</v>
      </c>
      <c r="B123" s="51" t="s">
        <v>168</v>
      </c>
      <c r="C123" s="2"/>
      <c r="D123" s="27"/>
      <c r="E123" s="39"/>
      <c r="F123" s="39">
        <f t="shared" si="7"/>
        <v>0</v>
      </c>
      <c r="G123" s="39"/>
      <c r="H123" s="39"/>
      <c r="I123" s="39"/>
      <c r="J123" s="11"/>
    </row>
    <row r="124" spans="1:10" ht="37.5" customHeight="1">
      <c r="A124" s="7">
        <v>59</v>
      </c>
      <c r="B124" s="52" t="s">
        <v>169</v>
      </c>
      <c r="C124" s="2"/>
      <c r="D124" s="27"/>
      <c r="E124" s="39"/>
      <c r="F124" s="40">
        <f t="shared" si="7"/>
        <v>400000</v>
      </c>
      <c r="G124" s="40"/>
      <c r="H124" s="38">
        <v>400000</v>
      </c>
      <c r="I124" s="40">
        <v>0</v>
      </c>
      <c r="J124" s="11">
        <v>2006</v>
      </c>
    </row>
    <row r="125" spans="1:10" s="37" customFormat="1" ht="26.25" customHeight="1" hidden="1">
      <c r="A125" s="10"/>
      <c r="B125" s="48" t="s">
        <v>61</v>
      </c>
      <c r="C125" s="5"/>
      <c r="D125" s="28"/>
      <c r="E125" s="41"/>
      <c r="F125" s="41">
        <f t="shared" si="7"/>
        <v>0</v>
      </c>
      <c r="G125" s="41">
        <f>SUM(G126)</f>
        <v>0</v>
      </c>
      <c r="H125" s="41">
        <f>SUM(H126)</f>
        <v>0</v>
      </c>
      <c r="I125" s="41">
        <f>SUM(I126)</f>
        <v>0</v>
      </c>
      <c r="J125" s="12"/>
    </row>
    <row r="126" spans="1:10" ht="40.5" customHeight="1" hidden="1">
      <c r="A126" s="7"/>
      <c r="B126" s="51" t="s">
        <v>62</v>
      </c>
      <c r="C126" s="2" t="s">
        <v>53</v>
      </c>
      <c r="D126" s="27"/>
      <c r="E126" s="39"/>
      <c r="F126" s="39">
        <f t="shared" si="7"/>
        <v>0</v>
      </c>
      <c r="G126" s="39"/>
      <c r="H126" s="39"/>
      <c r="I126" s="39"/>
      <c r="J126" s="11"/>
    </row>
    <row r="127" spans="1:10" s="37" customFormat="1" ht="25.5" customHeight="1" hidden="1">
      <c r="A127" s="10"/>
      <c r="B127" s="48" t="s">
        <v>99</v>
      </c>
      <c r="C127" s="5"/>
      <c r="D127" s="28" t="s">
        <v>77</v>
      </c>
      <c r="E127" s="41"/>
      <c r="F127" s="41">
        <f t="shared" si="7"/>
        <v>0</v>
      </c>
      <c r="G127" s="41">
        <f>SUM(G128:G129)</f>
        <v>0</v>
      </c>
      <c r="H127" s="41">
        <f>SUM(H128)</f>
        <v>0</v>
      </c>
      <c r="I127" s="41">
        <f>SUM(I128)</f>
        <v>0</v>
      </c>
      <c r="J127" s="12"/>
    </row>
    <row r="128" spans="1:10" ht="24.75" customHeight="1" hidden="1">
      <c r="A128" s="7"/>
      <c r="B128" s="51" t="s">
        <v>58</v>
      </c>
      <c r="C128" s="2" t="s">
        <v>60</v>
      </c>
      <c r="D128" s="27"/>
      <c r="E128" s="39"/>
      <c r="F128" s="39">
        <f t="shared" si="7"/>
        <v>0</v>
      </c>
      <c r="G128" s="39"/>
      <c r="H128" s="39"/>
      <c r="I128" s="39"/>
      <c r="J128" s="11"/>
    </row>
    <row r="129" spans="1:10" ht="39" customHeight="1" hidden="1">
      <c r="A129" s="7"/>
      <c r="B129" s="51" t="s">
        <v>84</v>
      </c>
      <c r="C129" s="2"/>
      <c r="D129" s="27"/>
      <c r="E129" s="39"/>
      <c r="F129" s="39">
        <f t="shared" si="7"/>
        <v>0</v>
      </c>
      <c r="G129" s="39"/>
      <c r="H129" s="39"/>
      <c r="I129" s="39"/>
      <c r="J129" s="11"/>
    </row>
    <row r="130" spans="1:10" ht="24.75" customHeight="1" hidden="1">
      <c r="A130" s="7"/>
      <c r="B130" s="48" t="s">
        <v>59</v>
      </c>
      <c r="C130" s="2"/>
      <c r="D130" s="27"/>
      <c r="E130" s="39"/>
      <c r="F130" s="41">
        <f t="shared" si="7"/>
        <v>0</v>
      </c>
      <c r="G130" s="41">
        <f>SUM(G131)</f>
        <v>0</v>
      </c>
      <c r="H130" s="41">
        <f>SUM(H131)</f>
        <v>0</v>
      </c>
      <c r="I130" s="41">
        <f>SUM(I131)</f>
        <v>0</v>
      </c>
      <c r="J130" s="11"/>
    </row>
    <row r="131" spans="1:10" ht="39" customHeight="1" hidden="1">
      <c r="A131" s="7"/>
      <c r="B131" s="51" t="s">
        <v>63</v>
      </c>
      <c r="C131" s="2" t="s">
        <v>64</v>
      </c>
      <c r="D131" s="27"/>
      <c r="E131" s="39"/>
      <c r="F131" s="41">
        <f t="shared" si="7"/>
        <v>0</v>
      </c>
      <c r="G131" s="39">
        <v>0</v>
      </c>
      <c r="H131" s="39"/>
      <c r="I131" s="39"/>
      <c r="J131" s="11"/>
    </row>
    <row r="132" spans="1:10" ht="27.75" customHeight="1" hidden="1">
      <c r="A132" s="7"/>
      <c r="B132" s="48" t="s">
        <v>97</v>
      </c>
      <c r="C132" s="2"/>
      <c r="D132" s="27"/>
      <c r="E132" s="39"/>
      <c r="F132" s="41">
        <f t="shared" si="7"/>
        <v>0</v>
      </c>
      <c r="G132" s="41">
        <f>SUM(G133:G133)</f>
        <v>0</v>
      </c>
      <c r="H132" s="41">
        <f>SUM(H133:H133)</f>
        <v>0</v>
      </c>
      <c r="I132" s="41">
        <f>SUM(I133)</f>
        <v>0</v>
      </c>
      <c r="J132" s="11"/>
    </row>
    <row r="133" spans="1:10" ht="29.25" customHeight="1" hidden="1">
      <c r="A133" s="7"/>
      <c r="B133" s="51" t="s">
        <v>98</v>
      </c>
      <c r="C133" s="2"/>
      <c r="D133" s="27"/>
      <c r="E133" s="39"/>
      <c r="F133" s="39">
        <f t="shared" si="7"/>
        <v>0</v>
      </c>
      <c r="G133" s="39"/>
      <c r="H133" s="39"/>
      <c r="I133" s="39"/>
      <c r="J133" s="11"/>
    </row>
    <row r="134" spans="1:10" s="36" customFormat="1" ht="21" customHeight="1">
      <c r="A134" s="10"/>
      <c r="B134" s="53" t="s">
        <v>178</v>
      </c>
      <c r="C134" s="8"/>
      <c r="D134" s="71"/>
      <c r="E134" s="42"/>
      <c r="F134" s="42">
        <f t="shared" si="7"/>
        <v>155000</v>
      </c>
      <c r="G134" s="42">
        <f aca="true" t="shared" si="8" ref="G134:I135">SUM(G135)</f>
        <v>0</v>
      </c>
      <c r="H134" s="42">
        <f t="shared" si="8"/>
        <v>0</v>
      </c>
      <c r="I134" s="42">
        <f t="shared" si="8"/>
        <v>155000</v>
      </c>
      <c r="J134" s="12"/>
    </row>
    <row r="135" spans="1:10" s="37" customFormat="1" ht="23.25" customHeight="1">
      <c r="A135" s="90"/>
      <c r="B135" s="48" t="s">
        <v>195</v>
      </c>
      <c r="C135" s="5"/>
      <c r="D135" s="28"/>
      <c r="E135" s="41"/>
      <c r="F135" s="41">
        <f t="shared" si="7"/>
        <v>155000</v>
      </c>
      <c r="G135" s="41">
        <f t="shared" si="8"/>
        <v>0</v>
      </c>
      <c r="H135" s="41">
        <f t="shared" si="8"/>
        <v>0</v>
      </c>
      <c r="I135" s="41">
        <f t="shared" si="8"/>
        <v>155000</v>
      </c>
      <c r="J135" s="91"/>
    </row>
    <row r="136" spans="1:10" s="9" customFormat="1" ht="29.25" customHeight="1">
      <c r="A136" s="7">
        <v>60</v>
      </c>
      <c r="B136" s="52" t="s">
        <v>182</v>
      </c>
      <c r="C136" s="1" t="s">
        <v>181</v>
      </c>
      <c r="D136" s="29"/>
      <c r="E136" s="40"/>
      <c r="F136" s="40">
        <f t="shared" si="7"/>
        <v>155000</v>
      </c>
      <c r="G136" s="40">
        <v>0</v>
      </c>
      <c r="H136" s="40">
        <v>0</v>
      </c>
      <c r="I136" s="40">
        <v>155000</v>
      </c>
      <c r="J136" s="11">
        <v>2006</v>
      </c>
    </row>
    <row r="137" spans="1:10" s="9" customFormat="1" ht="25.5" customHeight="1">
      <c r="A137" s="7"/>
      <c r="B137" s="53" t="s">
        <v>180</v>
      </c>
      <c r="C137" s="8"/>
      <c r="D137" s="71"/>
      <c r="E137" s="42"/>
      <c r="F137" s="42">
        <f t="shared" si="7"/>
        <v>80000</v>
      </c>
      <c r="G137" s="42">
        <f>SUM(G141,G138,G143,G145)</f>
        <v>0</v>
      </c>
      <c r="H137" s="42">
        <f>SUM(H141,H138,H143,H145)</f>
        <v>0</v>
      </c>
      <c r="I137" s="42">
        <f>SUM(I141,I138,I143,I145)</f>
        <v>80000</v>
      </c>
      <c r="J137" s="12"/>
    </row>
    <row r="138" spans="1:10" ht="25.5" customHeight="1">
      <c r="A138" s="7"/>
      <c r="B138" s="48" t="s">
        <v>143</v>
      </c>
      <c r="C138" s="2"/>
      <c r="D138" s="27"/>
      <c r="E138" s="39"/>
      <c r="F138" s="41">
        <f t="shared" si="7"/>
        <v>80000</v>
      </c>
      <c r="G138" s="41">
        <f>SUM(G139,G140)</f>
        <v>0</v>
      </c>
      <c r="H138" s="41">
        <f>SUM(H139,H140)</f>
        <v>0</v>
      </c>
      <c r="I138" s="41">
        <f>SUM(I139,I140)</f>
        <v>80000</v>
      </c>
      <c r="J138" s="11"/>
    </row>
    <row r="139" spans="1:10" s="9" customFormat="1" ht="27.75" customHeight="1">
      <c r="A139" s="7">
        <v>61</v>
      </c>
      <c r="B139" s="52" t="s">
        <v>144</v>
      </c>
      <c r="C139" s="1" t="s">
        <v>145</v>
      </c>
      <c r="D139" s="29">
        <v>80000</v>
      </c>
      <c r="E139" s="40"/>
      <c r="F139" s="40">
        <f t="shared" si="7"/>
        <v>80000</v>
      </c>
      <c r="G139" s="40">
        <v>0</v>
      </c>
      <c r="H139" s="40">
        <v>0</v>
      </c>
      <c r="I139" s="40">
        <v>80000</v>
      </c>
      <c r="J139" s="11">
        <v>2006</v>
      </c>
    </row>
    <row r="140" spans="1:10" ht="26.25" customHeight="1" hidden="1">
      <c r="A140" s="7"/>
      <c r="B140" s="51"/>
      <c r="C140" s="2"/>
      <c r="D140" s="27"/>
      <c r="E140" s="39"/>
      <c r="F140" s="39">
        <f t="shared" si="7"/>
        <v>0</v>
      </c>
      <c r="G140" s="39"/>
      <c r="H140" s="39"/>
      <c r="I140" s="39"/>
      <c r="J140" s="11"/>
    </row>
    <row r="141" spans="1:10" s="37" customFormat="1" ht="26.25" customHeight="1" hidden="1">
      <c r="A141" s="10"/>
      <c r="B141" s="48" t="s">
        <v>127</v>
      </c>
      <c r="C141" s="5"/>
      <c r="D141" s="28"/>
      <c r="E141" s="41"/>
      <c r="F141" s="41">
        <f t="shared" si="7"/>
        <v>0</v>
      </c>
      <c r="G141" s="41">
        <f>SUM(G142)</f>
        <v>0</v>
      </c>
      <c r="H141" s="41">
        <f>SUM(H142)</f>
        <v>0</v>
      </c>
      <c r="I141" s="41">
        <f>SUM(I142)</f>
        <v>0</v>
      </c>
      <c r="J141" s="12"/>
    </row>
    <row r="142" spans="1:10" s="9" customFormat="1" ht="15.75" customHeight="1" hidden="1">
      <c r="A142" s="7"/>
      <c r="B142" s="52"/>
      <c r="C142" s="1"/>
      <c r="D142" s="27"/>
      <c r="E142" s="40"/>
      <c r="F142" s="41"/>
      <c r="G142" s="39"/>
      <c r="H142" s="39"/>
      <c r="I142" s="39"/>
      <c r="J142" s="11"/>
    </row>
    <row r="143" spans="1:10" s="37" customFormat="1" ht="51" customHeight="1" hidden="1">
      <c r="A143" s="10"/>
      <c r="B143" s="48" t="s">
        <v>127</v>
      </c>
      <c r="C143" s="5"/>
      <c r="D143" s="28"/>
      <c r="E143" s="41"/>
      <c r="F143" s="41">
        <f aca="true" t="shared" si="9" ref="F143:F154">SUM(G143:I143)</f>
        <v>0</v>
      </c>
      <c r="G143" s="41">
        <f>SUM(G144)</f>
        <v>0</v>
      </c>
      <c r="H143" s="41">
        <f>SUM(H144)</f>
        <v>0</v>
      </c>
      <c r="I143" s="41"/>
      <c r="J143" s="12"/>
    </row>
    <row r="144" spans="1:10" ht="56.25" customHeight="1" hidden="1">
      <c r="A144" s="7"/>
      <c r="B144" s="51" t="s">
        <v>69</v>
      </c>
      <c r="C144" s="2" t="s">
        <v>70</v>
      </c>
      <c r="D144" s="27">
        <v>40876</v>
      </c>
      <c r="E144" s="39"/>
      <c r="F144" s="39">
        <f t="shared" si="9"/>
        <v>0</v>
      </c>
      <c r="G144" s="39"/>
      <c r="H144" s="39"/>
      <c r="I144" s="39"/>
      <c r="J144" s="11"/>
    </row>
    <row r="145" spans="1:10" s="37" customFormat="1" ht="26.25" customHeight="1" hidden="1">
      <c r="A145" s="10"/>
      <c r="B145" s="48" t="s">
        <v>128</v>
      </c>
      <c r="C145" s="5"/>
      <c r="D145" s="28"/>
      <c r="E145" s="41"/>
      <c r="F145" s="41">
        <f t="shared" si="9"/>
        <v>0</v>
      </c>
      <c r="G145" s="41">
        <f>SUM(G146)</f>
        <v>0</v>
      </c>
      <c r="H145" s="41">
        <f>SUM(H146)</f>
        <v>0</v>
      </c>
      <c r="I145" s="41"/>
      <c r="J145" s="12"/>
    </row>
    <row r="146" spans="1:10" ht="27.75" customHeight="1" hidden="1">
      <c r="A146" s="7"/>
      <c r="B146" s="51" t="s">
        <v>2</v>
      </c>
      <c r="C146" s="2" t="s">
        <v>83</v>
      </c>
      <c r="D146" s="27"/>
      <c r="E146" s="39"/>
      <c r="F146" s="39">
        <f t="shared" si="9"/>
        <v>0</v>
      </c>
      <c r="G146" s="39"/>
      <c r="H146" s="39"/>
      <c r="I146" s="39"/>
      <c r="J146" s="11"/>
    </row>
    <row r="147" spans="1:10" s="9" customFormat="1" ht="24.75" customHeight="1">
      <c r="A147" s="7"/>
      <c r="B147" s="53" t="s">
        <v>24</v>
      </c>
      <c r="C147" s="8"/>
      <c r="D147" s="71"/>
      <c r="E147" s="42"/>
      <c r="F147" s="42">
        <f t="shared" si="9"/>
        <v>200000</v>
      </c>
      <c r="G147" s="42">
        <f aca="true" t="shared" si="10" ref="G147:I148">SUM(G148)</f>
        <v>200000</v>
      </c>
      <c r="H147" s="42">
        <f t="shared" si="10"/>
        <v>0</v>
      </c>
      <c r="I147" s="42">
        <f t="shared" si="10"/>
        <v>0</v>
      </c>
      <c r="J147" s="11"/>
    </row>
    <row r="148" spans="1:10" ht="22.5" customHeight="1">
      <c r="A148" s="7"/>
      <c r="B148" s="48" t="s">
        <v>100</v>
      </c>
      <c r="C148" s="2"/>
      <c r="D148" s="27"/>
      <c r="E148" s="39"/>
      <c r="F148" s="41">
        <f t="shared" si="9"/>
        <v>200000</v>
      </c>
      <c r="G148" s="41">
        <f t="shared" si="10"/>
        <v>200000</v>
      </c>
      <c r="H148" s="41">
        <f t="shared" si="10"/>
        <v>0</v>
      </c>
      <c r="I148" s="41">
        <f t="shared" si="10"/>
        <v>0</v>
      </c>
      <c r="J148" s="11"/>
    </row>
    <row r="149" spans="1:10" s="9" customFormat="1" ht="36.75" customHeight="1">
      <c r="A149" s="7">
        <v>62</v>
      </c>
      <c r="B149" s="52" t="s">
        <v>129</v>
      </c>
      <c r="C149" s="1" t="s">
        <v>179</v>
      </c>
      <c r="D149" s="29">
        <v>370000</v>
      </c>
      <c r="E149" s="40">
        <v>170000</v>
      </c>
      <c r="F149" s="40">
        <f t="shared" si="9"/>
        <v>200000</v>
      </c>
      <c r="G149" s="40">
        <v>200000</v>
      </c>
      <c r="H149" s="40">
        <v>0</v>
      </c>
      <c r="I149" s="40">
        <v>0</v>
      </c>
      <c r="J149" s="11" t="s">
        <v>130</v>
      </c>
    </row>
    <row r="150" spans="1:10" s="9" customFormat="1" ht="22.5" customHeight="1">
      <c r="A150" s="7"/>
      <c r="B150" s="53" t="s">
        <v>32</v>
      </c>
      <c r="C150" s="1"/>
      <c r="D150" s="71"/>
      <c r="E150" s="42"/>
      <c r="F150" s="42">
        <f t="shared" si="9"/>
        <v>33894339</v>
      </c>
      <c r="G150" s="42">
        <f>SUM(G151,G154,G156,G158)</f>
        <v>33894339</v>
      </c>
      <c r="H150" s="42">
        <f>SUM(H151,H154,H156,H158)</f>
        <v>0</v>
      </c>
      <c r="I150" s="42">
        <f>SUM(I151,I154,I156,I158)</f>
        <v>0</v>
      </c>
      <c r="J150" s="11"/>
    </row>
    <row r="151" spans="1:10" s="37" customFormat="1" ht="22.5" customHeight="1">
      <c r="A151" s="10"/>
      <c r="B151" s="48" t="s">
        <v>26</v>
      </c>
      <c r="C151" s="5"/>
      <c r="D151" s="28"/>
      <c r="E151" s="41"/>
      <c r="F151" s="41">
        <f t="shared" si="9"/>
        <v>31644339</v>
      </c>
      <c r="G151" s="41">
        <f>SUM(G152:G153)</f>
        <v>31644339</v>
      </c>
      <c r="H151" s="41">
        <f>SUM(H152:H153)</f>
        <v>0</v>
      </c>
      <c r="I151" s="41">
        <f>SUM(I152:I153)</f>
        <v>0</v>
      </c>
      <c r="J151" s="12"/>
    </row>
    <row r="152" spans="1:10" ht="62.25" customHeight="1">
      <c r="A152" s="7">
        <v>63</v>
      </c>
      <c r="B152" s="47" t="s">
        <v>243</v>
      </c>
      <c r="C152" s="1" t="s">
        <v>196</v>
      </c>
      <c r="D152" s="29">
        <v>77212224</v>
      </c>
      <c r="E152" s="40">
        <v>1704291</v>
      </c>
      <c r="F152" s="40">
        <f t="shared" si="9"/>
        <v>31644339</v>
      </c>
      <c r="G152" s="40">
        <v>31644339</v>
      </c>
      <c r="H152" s="40">
        <v>0</v>
      </c>
      <c r="I152" s="40">
        <v>0</v>
      </c>
      <c r="J152" s="11" t="s">
        <v>174</v>
      </c>
    </row>
    <row r="153" spans="1:10" ht="15" customHeight="1" hidden="1">
      <c r="A153" s="7"/>
      <c r="B153" s="51"/>
      <c r="C153" s="3"/>
      <c r="D153" s="27"/>
      <c r="E153" s="39"/>
      <c r="F153" s="39">
        <f t="shared" si="9"/>
        <v>0</v>
      </c>
      <c r="G153" s="39"/>
      <c r="H153" s="39"/>
      <c r="I153" s="39"/>
      <c r="J153" s="11"/>
    </row>
    <row r="154" spans="1:10" s="37" customFormat="1" ht="26.25" customHeight="1" hidden="1">
      <c r="A154" s="10"/>
      <c r="B154" s="48" t="s">
        <v>27</v>
      </c>
      <c r="C154" s="5"/>
      <c r="D154" s="28"/>
      <c r="E154" s="41"/>
      <c r="F154" s="41">
        <f t="shared" si="9"/>
        <v>0</v>
      </c>
      <c r="G154" s="41">
        <f>SUM(G155:G155)</f>
        <v>0</v>
      </c>
      <c r="H154" s="41">
        <f>SUM(H155:H155)</f>
        <v>0</v>
      </c>
      <c r="I154" s="41">
        <f>SUM(I155:I155)</f>
        <v>0</v>
      </c>
      <c r="J154" s="12"/>
    </row>
    <row r="155" spans="1:10" ht="59.25" customHeight="1" hidden="1">
      <c r="A155" s="7"/>
      <c r="B155" s="51"/>
      <c r="C155" s="2"/>
      <c r="D155" s="27"/>
      <c r="E155" s="39"/>
      <c r="F155" s="39">
        <f>SUM(H155:I155)</f>
        <v>0</v>
      </c>
      <c r="G155" s="45"/>
      <c r="H155" s="39"/>
      <c r="I155" s="39"/>
      <c r="J155" s="11"/>
    </row>
    <row r="156" spans="1:10" s="37" customFormat="1" ht="25.5" customHeight="1">
      <c r="A156" s="10"/>
      <c r="B156" s="48" t="s">
        <v>28</v>
      </c>
      <c r="C156" s="5"/>
      <c r="D156" s="28"/>
      <c r="E156" s="41"/>
      <c r="F156" s="41">
        <f aca="true" t="shared" si="11" ref="F156:F169">SUM(G156:I156)</f>
        <v>400000</v>
      </c>
      <c r="G156" s="41">
        <f>SUM(G157)</f>
        <v>400000</v>
      </c>
      <c r="H156" s="41">
        <f>SUM(H157)</f>
        <v>0</v>
      </c>
      <c r="I156" s="41">
        <f>SUM(I157)</f>
        <v>0</v>
      </c>
      <c r="J156" s="12"/>
    </row>
    <row r="157" spans="1:10" ht="35.25" customHeight="1">
      <c r="A157" s="7">
        <v>64</v>
      </c>
      <c r="B157" s="57" t="s">
        <v>48</v>
      </c>
      <c r="C157" s="2"/>
      <c r="D157" s="27"/>
      <c r="E157" s="39"/>
      <c r="F157" s="40">
        <f t="shared" si="11"/>
        <v>400000</v>
      </c>
      <c r="G157" s="40">
        <v>400000</v>
      </c>
      <c r="H157" s="40">
        <v>0</v>
      </c>
      <c r="I157" s="40">
        <v>0</v>
      </c>
      <c r="J157" s="11" t="s">
        <v>6</v>
      </c>
    </row>
    <row r="158" spans="1:10" s="37" customFormat="1" ht="24" customHeight="1">
      <c r="A158" s="10"/>
      <c r="B158" s="48" t="s">
        <v>29</v>
      </c>
      <c r="C158" s="5"/>
      <c r="D158" s="28"/>
      <c r="E158" s="41"/>
      <c r="F158" s="41">
        <f t="shared" si="11"/>
        <v>1850000</v>
      </c>
      <c r="G158" s="41">
        <f>SUM(G159:G163)</f>
        <v>1850000</v>
      </c>
      <c r="H158" s="41">
        <f>SUM(H159:H163)</f>
        <v>0</v>
      </c>
      <c r="I158" s="41">
        <f>SUM(I159:I163)</f>
        <v>0</v>
      </c>
      <c r="J158" s="12"/>
    </row>
    <row r="159" spans="1:10" s="9" customFormat="1" ht="36.75" customHeight="1">
      <c r="A159" s="7">
        <v>65</v>
      </c>
      <c r="B159" s="52" t="s">
        <v>121</v>
      </c>
      <c r="C159" s="13" t="s">
        <v>197</v>
      </c>
      <c r="D159" s="27"/>
      <c r="E159" s="40"/>
      <c r="F159" s="40">
        <f t="shared" si="11"/>
        <v>400000</v>
      </c>
      <c r="G159" s="40">
        <v>400000</v>
      </c>
      <c r="H159" s="40">
        <v>0</v>
      </c>
      <c r="I159" s="40">
        <v>0</v>
      </c>
      <c r="J159" s="11" t="s">
        <v>6</v>
      </c>
    </row>
    <row r="160" spans="1:10" ht="25.5" customHeight="1">
      <c r="A160" s="7">
        <v>66</v>
      </c>
      <c r="B160" s="57" t="s">
        <v>110</v>
      </c>
      <c r="C160" s="2"/>
      <c r="D160" s="29">
        <v>1600000</v>
      </c>
      <c r="E160" s="40"/>
      <c r="F160" s="40">
        <f t="shared" si="11"/>
        <v>100000</v>
      </c>
      <c r="G160" s="40">
        <v>100000</v>
      </c>
      <c r="H160" s="40">
        <v>0</v>
      </c>
      <c r="I160" s="40">
        <v>0</v>
      </c>
      <c r="J160" s="11" t="s">
        <v>152</v>
      </c>
    </row>
    <row r="161" spans="1:10" ht="73.5" customHeight="1">
      <c r="A161" s="7">
        <v>67</v>
      </c>
      <c r="B161" s="57" t="s">
        <v>160</v>
      </c>
      <c r="C161" s="1" t="s">
        <v>159</v>
      </c>
      <c r="D161" s="66">
        <v>24450000</v>
      </c>
      <c r="E161" s="39"/>
      <c r="F161" s="40">
        <f t="shared" si="11"/>
        <v>350000</v>
      </c>
      <c r="G161" s="40">
        <v>350000</v>
      </c>
      <c r="H161" s="40">
        <v>0</v>
      </c>
      <c r="I161" s="40">
        <v>0</v>
      </c>
      <c r="J161" s="11" t="s">
        <v>175</v>
      </c>
    </row>
    <row r="162" spans="1:10" ht="36.75" customHeight="1">
      <c r="A162" s="7">
        <v>68</v>
      </c>
      <c r="B162" s="57" t="s">
        <v>112</v>
      </c>
      <c r="C162" s="1" t="s">
        <v>161</v>
      </c>
      <c r="D162" s="29"/>
      <c r="E162" s="40"/>
      <c r="F162" s="40">
        <f t="shared" si="11"/>
        <v>500000</v>
      </c>
      <c r="G162" s="40">
        <v>500000</v>
      </c>
      <c r="H162" s="40">
        <v>0</v>
      </c>
      <c r="I162" s="40">
        <v>0</v>
      </c>
      <c r="J162" s="11" t="s">
        <v>6</v>
      </c>
    </row>
    <row r="163" spans="1:10" ht="47.25" customHeight="1">
      <c r="A163" s="7">
        <v>69</v>
      </c>
      <c r="B163" s="57" t="s">
        <v>108</v>
      </c>
      <c r="C163" s="1" t="s">
        <v>198</v>
      </c>
      <c r="D163" s="29">
        <v>4490000</v>
      </c>
      <c r="E163" s="40">
        <v>355392</v>
      </c>
      <c r="F163" s="40">
        <f t="shared" si="11"/>
        <v>500000</v>
      </c>
      <c r="G163" s="40">
        <v>500000</v>
      </c>
      <c r="H163" s="40">
        <v>0</v>
      </c>
      <c r="I163" s="40">
        <v>0</v>
      </c>
      <c r="J163" s="11" t="s">
        <v>56</v>
      </c>
    </row>
    <row r="164" spans="1:10" s="36" customFormat="1" ht="27" customHeight="1" hidden="1">
      <c r="A164" s="10"/>
      <c r="B164" s="53" t="s">
        <v>1</v>
      </c>
      <c r="C164" s="8"/>
      <c r="D164" s="28"/>
      <c r="E164" s="42"/>
      <c r="F164" s="41">
        <f t="shared" si="11"/>
        <v>0</v>
      </c>
      <c r="G164" s="41">
        <f aca="true" t="shared" si="12" ref="G164:I165">SUM(G165)</f>
        <v>0</v>
      </c>
      <c r="H164" s="41">
        <f t="shared" si="12"/>
        <v>0</v>
      </c>
      <c r="I164" s="41">
        <f t="shared" si="12"/>
        <v>0</v>
      </c>
      <c r="J164" s="12"/>
    </row>
    <row r="165" spans="1:10" s="37" customFormat="1" ht="27.75" customHeight="1" hidden="1">
      <c r="A165" s="10"/>
      <c r="B165" s="48" t="s">
        <v>86</v>
      </c>
      <c r="C165" s="5"/>
      <c r="D165" s="28"/>
      <c r="E165" s="41"/>
      <c r="F165" s="41">
        <f t="shared" si="11"/>
        <v>0</v>
      </c>
      <c r="G165" s="41">
        <f t="shared" si="12"/>
        <v>0</v>
      </c>
      <c r="H165" s="41">
        <f t="shared" si="12"/>
        <v>0</v>
      </c>
      <c r="I165" s="41">
        <f t="shared" si="12"/>
        <v>0</v>
      </c>
      <c r="J165" s="12"/>
    </row>
    <row r="166" spans="1:10" ht="39.75" customHeight="1" hidden="1">
      <c r="A166" s="7"/>
      <c r="B166" s="56"/>
      <c r="C166" s="2"/>
      <c r="D166" s="27"/>
      <c r="E166" s="39"/>
      <c r="F166" s="39">
        <f t="shared" si="11"/>
        <v>0</v>
      </c>
      <c r="G166" s="39"/>
      <c r="H166" s="39"/>
      <c r="I166" s="39"/>
      <c r="J166" s="11"/>
    </row>
    <row r="167" spans="1:10" s="36" customFormat="1" ht="20.25" customHeight="1">
      <c r="A167" s="10"/>
      <c r="B167" s="53" t="s">
        <v>30</v>
      </c>
      <c r="C167" s="14"/>
      <c r="D167" s="28"/>
      <c r="E167" s="42"/>
      <c r="F167" s="42">
        <f t="shared" si="11"/>
        <v>406500</v>
      </c>
      <c r="G167" s="42">
        <f>SUM(G168,G170)</f>
        <v>406500</v>
      </c>
      <c r="H167" s="42">
        <f>SUM(H168,H170)</f>
        <v>0</v>
      </c>
      <c r="I167" s="42">
        <f>SUM(I168,I170)</f>
        <v>0</v>
      </c>
      <c r="J167" s="12"/>
    </row>
    <row r="168" spans="1:10" s="37" customFormat="1" ht="21" customHeight="1">
      <c r="A168" s="90"/>
      <c r="B168" s="48" t="s">
        <v>31</v>
      </c>
      <c r="C168" s="81"/>
      <c r="D168" s="41">
        <f>SUM(D169)</f>
        <v>15400000</v>
      </c>
      <c r="E168" s="41">
        <f>SUM(E169:E173)</f>
        <v>0</v>
      </c>
      <c r="F168" s="41">
        <f t="shared" si="11"/>
        <v>400000</v>
      </c>
      <c r="G168" s="41">
        <f>SUM(G169)</f>
        <v>400000</v>
      </c>
      <c r="H168" s="41">
        <f>SUM(H169:H173)</f>
        <v>0</v>
      </c>
      <c r="I168" s="41">
        <f>SUM(I169:I173)</f>
        <v>0</v>
      </c>
      <c r="J168" s="91"/>
    </row>
    <row r="169" spans="1:10" ht="46.5" customHeight="1">
      <c r="A169" s="7">
        <v>70</v>
      </c>
      <c r="B169" s="57" t="s">
        <v>177</v>
      </c>
      <c r="C169" s="1" t="s">
        <v>147</v>
      </c>
      <c r="D169" s="66">
        <v>15400000</v>
      </c>
      <c r="E169" s="39"/>
      <c r="F169" s="39">
        <f t="shared" si="11"/>
        <v>400000</v>
      </c>
      <c r="G169" s="63">
        <v>400000</v>
      </c>
      <c r="H169" s="40">
        <v>0</v>
      </c>
      <c r="I169" s="40">
        <v>0</v>
      </c>
      <c r="J169" s="11" t="s">
        <v>176</v>
      </c>
    </row>
    <row r="170" spans="1:10" s="37" customFormat="1" ht="25.5" customHeight="1">
      <c r="A170" s="90"/>
      <c r="B170" s="48" t="s">
        <v>146</v>
      </c>
      <c r="C170" s="81"/>
      <c r="D170" s="28">
        <f>SUM(D171:D173)</f>
        <v>6500</v>
      </c>
      <c r="E170" s="41">
        <f>SUM(E171:E173)</f>
        <v>0</v>
      </c>
      <c r="F170" s="41">
        <f>SUM(G170:I170)</f>
        <v>6500</v>
      </c>
      <c r="G170" s="41">
        <f>SUM(G171)</f>
        <v>6500</v>
      </c>
      <c r="H170" s="41">
        <f>SUM(H171)</f>
        <v>0</v>
      </c>
      <c r="I170" s="41">
        <f>SUM(I171)</f>
        <v>0</v>
      </c>
      <c r="J170" s="91"/>
    </row>
    <row r="171" spans="1:10" ht="47.25" customHeight="1">
      <c r="A171" s="7">
        <v>71</v>
      </c>
      <c r="B171" s="57" t="s">
        <v>199</v>
      </c>
      <c r="C171" s="1" t="s">
        <v>148</v>
      </c>
      <c r="D171" s="29">
        <v>6500</v>
      </c>
      <c r="E171" s="39"/>
      <c r="F171" s="39">
        <f>SUM(G171:I171)</f>
        <v>6500</v>
      </c>
      <c r="G171" s="63">
        <v>6500</v>
      </c>
      <c r="H171" s="40">
        <v>0</v>
      </c>
      <c r="I171" s="40">
        <v>0</v>
      </c>
      <c r="J171" s="11">
        <v>2006</v>
      </c>
    </row>
    <row r="172" spans="1:10" s="6" customFormat="1" ht="5.25" customHeight="1">
      <c r="A172" s="62"/>
      <c r="B172" s="85"/>
      <c r="C172" s="67"/>
      <c r="D172" s="86"/>
      <c r="E172" s="68"/>
      <c r="F172" s="68"/>
      <c r="G172" s="87"/>
      <c r="H172" s="68"/>
      <c r="I172" s="68"/>
      <c r="J172" s="69"/>
    </row>
    <row r="173" spans="1:10" ht="85.5" customHeight="1">
      <c r="A173" s="62"/>
      <c r="B173" s="95" t="s">
        <v>245</v>
      </c>
      <c r="C173" s="96"/>
      <c r="D173" s="96"/>
      <c r="E173" s="96"/>
      <c r="F173" s="96"/>
      <c r="G173" s="96"/>
      <c r="H173" s="96"/>
      <c r="I173" s="96"/>
      <c r="J173" s="96"/>
    </row>
  </sheetData>
  <sheetProtection selectLockedCells="1" selectUnlockedCells="1"/>
  <mergeCells count="14">
    <mergeCell ref="B173:J173"/>
    <mergeCell ref="G1:J1"/>
    <mergeCell ref="G5:I5"/>
    <mergeCell ref="F5:F7"/>
    <mergeCell ref="G6:H6"/>
    <mergeCell ref="I6:I7"/>
    <mergeCell ref="A2:J2"/>
    <mergeCell ref="E4:E7"/>
    <mergeCell ref="J4:J7"/>
    <mergeCell ref="A4:A7"/>
    <mergeCell ref="B4:B7"/>
    <mergeCell ref="C4:C7"/>
    <mergeCell ref="D4:D7"/>
    <mergeCell ref="F4:I4"/>
  </mergeCells>
  <printOptions horizontalCentered="1"/>
  <pageMargins left="0" right="0.1968503937007874" top="0.984251968503937" bottom="0.5905511811023623" header="0.5118110236220472" footer="0.5118110236220472"/>
  <pageSetup firstPageNumber="44" useFirstPageNumber="1" horizontalDpi="300" verticalDpi="300" orientation="landscape" paperSize="9" r:id="rId1"/>
  <headerFooter alignWithMargins="0">
    <oddFooter>&amp;R&amp;P</oddFooter>
  </headerFooter>
  <rowBreaks count="1" manualBreakCount="1">
    <brk id="6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Miejski w Kaliszu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Andrzej Szajdziński</dc:creator>
  <cp:keywords/>
  <dc:description/>
  <cp:lastModifiedBy>Urząd Miejski w Kaliszu</cp:lastModifiedBy>
  <cp:lastPrinted>2006-01-11T10:49:04Z</cp:lastPrinted>
  <dcterms:created xsi:type="dcterms:W3CDTF">2002-12-27T09:39:23Z</dcterms:created>
  <dcterms:modified xsi:type="dcterms:W3CDTF">2006-01-11T14:32:58Z</dcterms:modified>
  <cp:category/>
  <cp:version/>
  <cp:contentType/>
  <cp:contentStatus/>
</cp:coreProperties>
</file>