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210" windowWidth="5895" windowHeight="6540" activeTab="0"/>
  </bookViews>
  <sheets>
    <sheet name="Plan 2004 AKTUALNY" sheetId="1" r:id="rId1"/>
  </sheets>
  <definedNames>
    <definedName name="_xlnm.Print_Area" localSheetId="0">'Plan 2004 AKTUALNY'!$A$1:$J$172</definedName>
    <definedName name="_xlnm.Print_Titles" localSheetId="0">'Plan 2004 AKTUALNY'!$4:$7</definedName>
  </definedNames>
  <calcPr fullCalcOnLoad="1"/>
</workbook>
</file>

<file path=xl/sharedStrings.xml><?xml version="1.0" encoding="utf-8"?>
<sst xmlns="http://schemas.openxmlformats.org/spreadsheetml/2006/main" count="239" uniqueCount="214">
  <si>
    <t xml:space="preserve">2002 - 2006     </t>
  </si>
  <si>
    <t xml:space="preserve">2004 -2006 </t>
  </si>
  <si>
    <t>po stronie parzystej na odcinku od ul.Handlowej do ul.Cegielnianej</t>
  </si>
  <si>
    <t>ca  350m; w 2004r. opracowanie dokumentacji</t>
  </si>
  <si>
    <t>ca 150m</t>
  </si>
  <si>
    <t>ca 500m</t>
  </si>
  <si>
    <t>ca1 km</t>
  </si>
  <si>
    <t xml:space="preserve">WG WPI </t>
  </si>
  <si>
    <t xml:space="preserve">ZADANIA POZA WPI </t>
  </si>
  <si>
    <t xml:space="preserve">OGÓŁEM </t>
  </si>
  <si>
    <t>ca 370 m</t>
  </si>
  <si>
    <t xml:space="preserve">DZIAŁ 921  Kultura  i ochrona dziedzictwa narodowego </t>
  </si>
  <si>
    <t>Rozdział 92116 - Biblioteki</t>
  </si>
  <si>
    <t>Komputeryzacja Miejskiej Biblioteki Publicznej</t>
  </si>
  <si>
    <t>zakupy inwestycyjne</t>
  </si>
  <si>
    <t>Modernizacja budynku Komendy Miejskiej P S Poż.  ul.Nowy Świat 42/44</t>
  </si>
  <si>
    <t>DZIAŁ754   Bezpieczeństwo publiczne i ochrona przeciwpożarowa</t>
  </si>
  <si>
    <t xml:space="preserve">Rozdział 75411 Komendy Powiatowe Pństwowej Straży Pożarnej </t>
  </si>
  <si>
    <t>Wymiana stolarki okiennej w MOPS przy ul.Granicznej 1</t>
  </si>
  <si>
    <t>Rozdział 85302  - Domy pomocy społecznej</t>
  </si>
  <si>
    <t>Zakupy inwestycyjne dla Domu Pomocy Społecznej w Kaliszu</t>
  </si>
  <si>
    <t>uzupełnienie wyposażenia kuchni, urządzenia biurowe</t>
  </si>
  <si>
    <t>Dokończenie obniżenia krawężników dla zjazdu wózków w ul.Dobrzeckiej</t>
  </si>
  <si>
    <t>Rozdział 75495  Pozostała działaność</t>
  </si>
  <si>
    <t>Rozbudowa Centralnego Systemu Alarmowego miasta Kalisza</t>
  </si>
  <si>
    <t>Środki z Urzędu Marszałkowskiego (totalizator sportowy) przyznane na modernizację hali sportowej  w wysokości 1.150 tys.zł. (2004r. 500 tys.zł. 2005r. - 650 tys.zł;</t>
  </si>
  <si>
    <t>WYDATKI DO POKRYCIA ZE ŚRODKÓW WŁASNYCH (BUDŻET)</t>
  </si>
  <si>
    <t>l.p.</t>
  </si>
  <si>
    <t>NAZWA  ZADANIA</t>
  </si>
  <si>
    <t>ZAKRES RZECZOWY</t>
  </si>
  <si>
    <t>Inwestycje ciepłownicze realizowane zgodnie z przepisami dotyczącymi warunków przyłączeniowych do istniejącej sieci cieplnej</t>
  </si>
  <si>
    <t>proces ciągły</t>
  </si>
  <si>
    <t>0,65 km</t>
  </si>
  <si>
    <t>2004 - 2005</t>
  </si>
  <si>
    <t>Wykupy terenów pod inwestycje, budownictwo mieszkaniowe, wykupy udziałów, nabycie nieruchomości, odszkodowania itp.</t>
  </si>
  <si>
    <t>Wymiana stolarki okiennej w budynku Ratusza</t>
  </si>
  <si>
    <t>wymiana okien wraz z parapetami</t>
  </si>
  <si>
    <t>Budowa gimnazjum na osiedlu Dobrzec "Z"</t>
  </si>
  <si>
    <t>2002 - 2006</t>
  </si>
  <si>
    <t>Budowa sali gimnastycznej dla II LO przy ul. Szkolnej</t>
  </si>
  <si>
    <t>Budowa sali gimnastycznej w Zespole Szkół Ponadgimnazjalnych nr 3 przy ul. Wąskiej</t>
  </si>
  <si>
    <t>Wpłata na rzecz Związku Komunalnego Gmin "Czyste Miasto czysta Gmina" na dofinansowanie budowy Zakładu Utylizacji Odpadów Komunalnych w Prażuchach Nowych</t>
  </si>
  <si>
    <t>Inwestycje realizowane w ramach społecznych inicjatyw inwestycyjnych (udział środków ludności w wysokości ca 40%)</t>
  </si>
  <si>
    <t>wymiana podłóg, stolarki okiennej i drzwiowej, instalacji c.o, elektrycznej, modernizacja zaplecza socjalno - szatniowego, docieplenie bud. wraz z elewacją</t>
  </si>
  <si>
    <t>2002 - 2005</t>
  </si>
  <si>
    <t>Udziały dla Kaliskiego Towarzystwa Budownictwa Społecznego</t>
  </si>
  <si>
    <t>Przewidywane środki z Przedsiębiorstwa Wodociągów i Kanalizacii jako dofinansowanie budowy sieci j.w (8.500.000 zł)</t>
  </si>
  <si>
    <t>m.in. budowa sieci wodociąg., kanaliz. sanitarnej i deszczowej, chodników i innych obiektów</t>
  </si>
  <si>
    <t xml:space="preserve">3,3 km dwie jezdnie + 4 obiekty mostowe wraz z wykupami odwodnieniem, oświetleniem i budową ścieżek rowerowych </t>
  </si>
  <si>
    <t>Budowa ul. Dolnej i Ciesielskiej wraz z wykupem, odwodnieniem, oświetleniem i ścieżką rowerową</t>
  </si>
  <si>
    <t>Budowa ścieżek rowerowych z możliwością bezpiecznego wyjazdu z centrum miasta</t>
  </si>
  <si>
    <t>Przewidywane środki strukturalne z Unii Europejskiej na budowę sieci kanalizacyjnych w latach 2007 - 2012</t>
  </si>
  <si>
    <t>2004 - 2010</t>
  </si>
  <si>
    <t>Komputeryzacja Urzędu Miejskiego wraz ze stworzeniem serwisu internetowego Miasta</t>
  </si>
  <si>
    <t xml:space="preserve">Przewidywane środki strukturalne z Unii Europejskiej na budowę sieci kanalizacyjnych ( 47.500.000 zł),  </t>
  </si>
  <si>
    <t xml:space="preserve">Przewidywane środki z Unii Europejskiej na modernizację ul. Wrocławskiej (6.800.000 zł), </t>
  </si>
  <si>
    <t>RAZEM</t>
  </si>
  <si>
    <t>Przewidywane środki z Gminnego i Powiatowego Funduszu Ochrony Środowiska i  Gospodarki Wodnej na budowę alejek w parku i kolektora deszczowego wzdłuż Krępicy</t>
  </si>
  <si>
    <t>Przewidywane środki z Unii Europejskiej na modernizację miejskich sieci ciepłowniczych (9.560.000 zł)</t>
  </si>
  <si>
    <t>Środki na pokrycie inwestycji z opłat za koncesje na  sprzedaż alkoholu</t>
  </si>
  <si>
    <t>2,0 km z kostki brukowej</t>
  </si>
  <si>
    <t>2004-2006</t>
  </si>
  <si>
    <t>OGÓŁEM</t>
  </si>
  <si>
    <t>DZIAŁ 600 Transport i łączność</t>
  </si>
  <si>
    <t>DZIAŁ 400 - Wytwarzanie i zaopatrywanie w energię elektryczną gaz i wodę</t>
  </si>
  <si>
    <t>Rozdział 70005 - Gospodarka gruntami i nieruchomościami</t>
  </si>
  <si>
    <t>Rozdział 70021 - Towarzystwa budownictwa społecznego</t>
  </si>
  <si>
    <t>Rozdział 70095 -  Pozostała działalność</t>
  </si>
  <si>
    <t xml:space="preserve">DZIAŁ 750 - Administracja publiczna  </t>
  </si>
  <si>
    <t>Rozdział 75023 - Urzędy gmin (miast i miast na prawach powiatu)</t>
  </si>
  <si>
    <t xml:space="preserve">DZIAŁ 801 - Oświata i wychowanie </t>
  </si>
  <si>
    <t>Rozdział 80101 - Szkoły podstawowe</t>
  </si>
  <si>
    <t>Rozdział 80110 - Gimnazja</t>
  </si>
  <si>
    <t>Rozdział 80130 - Szkoły zawodowe</t>
  </si>
  <si>
    <t>DZIAŁ 854 - Edukacyjna opieka wychowawcza</t>
  </si>
  <si>
    <t>Rozdział 40001 - Dostarczanie ciepła</t>
  </si>
  <si>
    <t xml:space="preserve">Rozdział 90001 - Gospodarka ściekowa i ochrona wód </t>
  </si>
  <si>
    <t xml:space="preserve">Rozdział 90002 - Gospodarka odpadami </t>
  </si>
  <si>
    <t>Rozdział 90015 - Oświetlenie ulic, placów i  dróg</t>
  </si>
  <si>
    <t>Rozdział 90095 - Pozostała działalność</t>
  </si>
  <si>
    <t>DZIAŁ 851 - Ochrona zdrowia</t>
  </si>
  <si>
    <t>Rozdział 85154 - Przeciwdziałanie alkoholizmowi</t>
  </si>
  <si>
    <t>DZIAŁ 926 Kultura fizyczna i sport</t>
  </si>
  <si>
    <t>Rozdział 92601 - Obiekty sportowe</t>
  </si>
  <si>
    <t xml:space="preserve"> kanalizacja sanitarna i deszczowa na osiedlach Rajsków, Piwonice, Winiary, Szczypiorno,  Chmielnik, Miła i Majków</t>
  </si>
  <si>
    <t>Rozdział 40002 - Dostarczanie wody</t>
  </si>
  <si>
    <t>DZIAŁ 900  Gospodarka komunalna i ochrona środowiska</t>
  </si>
  <si>
    <t xml:space="preserve">Założone dofinansowanie </t>
  </si>
  <si>
    <t>DZIAŁ 700  - Gospodarka mieszkaniowa</t>
  </si>
  <si>
    <t>DZIAŁ 600 - Transport i łączność</t>
  </si>
  <si>
    <t>DZIAŁ 900 - Gospodarka komunalna i ochrona środowiska</t>
  </si>
  <si>
    <t>DZIAŁ 926 - Kultura fizyczna i sport</t>
  </si>
  <si>
    <t>Środki z Urzędu Marszałkowskiego (totalizator sportowy) przewidywane na modernizację stadionu ( 3.000 tys.zł)</t>
  </si>
  <si>
    <t>Środki z Urzędu Marszałkowskiego (totalizator sportowy) przyznane na modernizację hali lekkoatletycznej w gimnazjum 1.200 tys. zł</t>
  </si>
  <si>
    <t>Budowa nowych budynków komunalnych w cyklu dwuletnim lub zakup mieszkań</t>
  </si>
  <si>
    <t>2004-2005</t>
  </si>
  <si>
    <t>Opłaty przyłączeniowe</t>
  </si>
  <si>
    <t xml:space="preserve">Przewidywane środki strukturalne z Unii Europejskiej na przedłużenia Stanczukowskiego (69.750.000 zł) </t>
  </si>
  <si>
    <t>Subwencja drogowa</t>
  </si>
  <si>
    <t>Wpłaty Społecznych Komitetów</t>
  </si>
  <si>
    <t>Przewid. wydatki od początku realizacji do końca 2003r.</t>
  </si>
  <si>
    <t>MIASTO</t>
  </si>
  <si>
    <t>POWIAT</t>
  </si>
  <si>
    <t>w tym</t>
  </si>
  <si>
    <t>Przewid. termin realizacji</t>
  </si>
  <si>
    <t>inwestycje</t>
  </si>
  <si>
    <t xml:space="preserve">zakupy, wymiana sprzętu i oprogramowania </t>
  </si>
  <si>
    <t>Zakup oprogramowania dla Wydziału Finansowego</t>
  </si>
  <si>
    <t>47 okien w patio wraz z parapetami</t>
  </si>
  <si>
    <t>Wykonanie sieci komputerowej w budynku przy ul.Kościuszki 1a</t>
  </si>
  <si>
    <t>Wydatki z budżetu Miasta na prawach powiatu w 2004r.</t>
  </si>
  <si>
    <t>Utworzenie Miejskiego Centrum Reagowania /bez mapy/</t>
  </si>
  <si>
    <t>ca 750m</t>
  </si>
  <si>
    <t>wykonanie dojścia wraz z podjazdem dla osób niepełnosprawnych</t>
  </si>
  <si>
    <t xml:space="preserve">wykonanie przyłączeń do miejskiej sieci cieplnej wg zgłoszeń </t>
  </si>
  <si>
    <t xml:space="preserve">Wymiana stolarki okiennej w budynku Ratusza </t>
  </si>
  <si>
    <t>Rezerwa celowa na inwestycje</t>
  </si>
  <si>
    <t>DZIAŁ 758 - Różne rozliczenia</t>
  </si>
  <si>
    <t xml:space="preserve">Przewidywane środki strukturalne z Unii Europejskiej na budowę Trasy Bursztynowej (59.450.000 zł) </t>
  </si>
  <si>
    <t xml:space="preserve">Przewid.  koszt  realizacji </t>
  </si>
  <si>
    <t xml:space="preserve">odcinek od ul.Podmiejskiej do Al. Woj.Pol. - 1,8km </t>
  </si>
  <si>
    <t>odcinek od ul.Polnej do ul.Serbinowskiej</t>
  </si>
  <si>
    <t>Zakup sprzętu poligraficznego dla Urzędu Miejskiego</t>
  </si>
  <si>
    <r>
      <t>Obudowa obustronnego obwałowania cieku Krępica na Osiedlu Ogrody -</t>
    </r>
    <r>
      <rPr>
        <b/>
        <sz val="10"/>
        <rFont val="Arial CE"/>
        <family val="0"/>
      </rPr>
      <t xml:space="preserve"> (dodatkowe dofinansowanie z G i P FOŚiGW w wys.150.000 zł)</t>
    </r>
  </si>
  <si>
    <r>
      <t>Modernizacja wałów przeciwpowodziowych w dzielnicy Rajsków -</t>
    </r>
    <r>
      <rPr>
        <b/>
        <sz val="10"/>
        <rFont val="Arial CE"/>
        <family val="0"/>
      </rPr>
      <t>(dodatkowe dofinansowanie z G i P FOŚiGW w wys.100.000zł)</t>
    </r>
  </si>
  <si>
    <r>
      <t>Modernizacja hali lekkoatletycznej przy ul. Łódzkiej 17</t>
    </r>
    <r>
      <rPr>
        <b/>
        <sz val="10"/>
        <rFont val="Arial CE"/>
        <family val="0"/>
      </rPr>
      <t xml:space="preserve"> (dofinansowanie ze środków Totalizatora Sportowego: 500.000zł w 2004r. i  650.000 zł w 2005r.) </t>
    </r>
  </si>
  <si>
    <r>
      <t xml:space="preserve">Uporządkowanie systemu odbioru ścieków w Kaliszu, likwidacja zrzutów ścieków do Prosny i ich przesył do oczyszczalni ścieków przez budowę i modernizację sieci oraz rozdział kanalizacji ogólnospławnej - </t>
    </r>
    <r>
      <rPr>
        <b/>
        <sz val="10"/>
        <rFont val="Arial CE"/>
        <family val="0"/>
      </rPr>
      <t>(dodatkowe dofinansowanie z GiP FOŚiGW w wys. 130.000</t>
    </r>
  </si>
  <si>
    <t>Przedłużenie Trasy Stanczukowskiego na odcinku od ul. Majkowskiej do ul. Łódzkiej (włączenia do drogi krajowej 25 i 11)</t>
  </si>
  <si>
    <t xml:space="preserve">Modernizacja ul. Wrocławskiej wraz z odwodnieniem i oświetleniem i ścieżkami rowerowymi </t>
  </si>
  <si>
    <t xml:space="preserve">Modernizacja ulicy Biskupiej </t>
  </si>
  <si>
    <t>Modernizacja  ulicy Babina</t>
  </si>
  <si>
    <t>Modernizacja  chodników na Wale Staromiejskim od ul.Bankowej do Parku po obu stronach rzeki</t>
  </si>
  <si>
    <t xml:space="preserve">Budowa Trasy Bursztynowej na odcinku od ul. Łódzkiej do ul. Wrocławskiej </t>
  </si>
  <si>
    <t>odcinek od ul.Łódzkiej do pawilonu spożywczego PSS Społem</t>
  </si>
  <si>
    <t xml:space="preserve">ca 270 </t>
  </si>
  <si>
    <t xml:space="preserve">0,94 km </t>
  </si>
  <si>
    <t>Budowa ulicy Brzoskwiniowej wraz z odwodnieniem</t>
  </si>
  <si>
    <t xml:space="preserve">ca 250m </t>
  </si>
  <si>
    <t xml:space="preserve">Ul.Dąbrowskiego - modernizacja chodników i jezdni </t>
  </si>
  <si>
    <t>odcinek od ul.Grunwaldzkiej do ul.Tatrzańskiej</t>
  </si>
  <si>
    <t>Budowa ulicy P.Sulisławskiego na odcinku od ul.Zachodniej do ul.Świetlanej, wraz z odwodnieniem i oświetleniem</t>
  </si>
  <si>
    <t>Wykonanie chodnika i podjazdu dla osób niepełnosprawnych na przejściu z ul.Staszica do chodnika  w al.Wojska Polskiego (os.Korczak)</t>
  </si>
  <si>
    <t>Budowa ulicy Chłodnej wraz z odwodnieniem i oświetleniem</t>
  </si>
  <si>
    <t xml:space="preserve">każdego roku 1 syrena </t>
  </si>
  <si>
    <t>Budowa i modernizacja oświetlenia ulic i dróg na nowych i istniejących osiedlach</t>
  </si>
  <si>
    <t>dokończenie obetonowania ścianki Larsena na długości 388,0 m</t>
  </si>
  <si>
    <t>Wykonanie barierek ochronnych na Wale Staromiejskim  po dwóch stronach rzeki  na odcinku od.ul.Bankowej do połączenia z parkiem</t>
  </si>
  <si>
    <t>Budowa alejek granitowych i żwirowych na terenach zielonych w zabytkowej części miasta, w tym w Parku Miejskim</t>
  </si>
  <si>
    <t>Modernizacja miejskiego systemu ciepłowniczego na osiedlach mieszkaniowych i starej części miasta</t>
  </si>
  <si>
    <t>Modernizacja nawierzchni ulic w tym ul.Legionów na odcinku Staszica-Polna oraz ulicy Polnej na odcinku od ul.Górnośląskiej do Ostrowskiej wraz z odwodnieniem</t>
  </si>
  <si>
    <t xml:space="preserve">Modernizacja nawierzchni drogowej i chodników w ul.Żwirki i Wigury </t>
  </si>
  <si>
    <t>Modernizacja ulicy Korczak od ul.Stanczukowskiego do ul.Biskupickiej wraz z odwodnieniem i oświetleniem</t>
  </si>
  <si>
    <t xml:space="preserve">ca 0,6 km </t>
  </si>
  <si>
    <t>2004- 2006</t>
  </si>
  <si>
    <t xml:space="preserve">Utwardzenie ul.Skalmierzyckiej na odcinku ul.Konopnickiej - Kresowa wraz z odwodnieniem i oświetleniem </t>
  </si>
  <si>
    <t xml:space="preserve">Budowa ul.Sokolnickiej wraz z oświetleniem </t>
  </si>
  <si>
    <t>Kompleksowa modernizacja nawierzchni ul.Nędzerzewskiej wraz z włączeniem w ul. Łódzką</t>
  </si>
  <si>
    <t xml:space="preserve">2000 - 2006   </t>
  </si>
  <si>
    <t>Modernizacja ul.Poznańskiej z budową chodnika i ścieżki rowerowej od ul.Stanczukowskiego  do Cmentarza Komunalnego i Campusu</t>
  </si>
  <si>
    <t>Budowa ulicy Torowej w ciągu ul.Obozowej do przejazdu kolejowego wraz z odcinkiem od przejazdu kolejowego do ul.Budowlanych z oświetleniem, odwodnieniem i ścieżką rowerową</t>
  </si>
  <si>
    <t xml:space="preserve">Budowa chodnika w ul.Górnośląskiej </t>
  </si>
  <si>
    <t xml:space="preserve">wymiana nawierzchni wraz z oświetleniem, odwodnieniem i chodnikami </t>
  </si>
  <si>
    <t>uzupełnienie nawierzchni ul.Biskupiej wraz z oświetleniem i odwodnieniem</t>
  </si>
  <si>
    <t>Modernizacja dróg na osiedlu Chmielnik wraz z wykupami gruntów, odwodnieniem i oświetleniem</t>
  </si>
  <si>
    <t>Wykonanie zatoczki autobudowej KLA przy ul.Starożytnej</t>
  </si>
  <si>
    <t xml:space="preserve">Budowa chodnika  na ulicy Ostrowskiej </t>
  </si>
  <si>
    <t>26 szt.w 2004r.;  74 szt. w 2005r.</t>
  </si>
  <si>
    <t>Zakup samochodu osobowego dla potrzeb Urzędu Miejskiego</t>
  </si>
  <si>
    <t>Dobudowa skrzydła  do budynku przy ul. Kościuszki 1a wraz z klatką schodową i windą dla osób niepełnosprawnych</t>
  </si>
  <si>
    <t>2003-2004</t>
  </si>
  <si>
    <t>DZIAł 710 - Działalność usługowa</t>
  </si>
  <si>
    <t>Rozdział 71015 Nadzór budowlany</t>
  </si>
  <si>
    <t>Zakupy inwestycyjne dla Powiatowego Inspektoratu Nadzoru Budowlanego</t>
  </si>
  <si>
    <t>Przebudowa skrzyżowania ul.Warszawskiej z ul.Braci Niemojowskiech realizowana przy współudziale  finansowym Wojewódzkiego Ośrodka Ruchu Drogowego</t>
  </si>
  <si>
    <t>zakup komputera, przyrządów i urządzeń pomiarowych</t>
  </si>
  <si>
    <t>rozbudowa i modernizacja obiektu</t>
  </si>
  <si>
    <t>urzadzenia telekomunikacyjne i oprogramowanie</t>
  </si>
  <si>
    <t>budowa sali wraz z pierwszym wyposażeniem</t>
  </si>
  <si>
    <t>adaptacja pomieszczeń i ich specjalistyczne wyposażenie</t>
  </si>
  <si>
    <t>dotacje udziały, dofinansowania</t>
  </si>
  <si>
    <t xml:space="preserve">modernizacja węzłów i sieci cieplnych kanałowych na preizolowane </t>
  </si>
  <si>
    <t xml:space="preserve">Modernizacja mostu na rzece Swędrni w ul. Sportowej z dojazdami </t>
  </si>
  <si>
    <t>ul. Brzozowa ca 650m,  ul.Sosnowa ca 350m oraz ul.Cyprysowa i Olszowa ca 360m; w 2004r. w ul.Brzozowej cała kanalizacja deszczowa i częściowe wykonanie ulicy</t>
  </si>
  <si>
    <t>budowa obiektu dydaktycznego, żywieniowego, auli, sali sportowej, boisk sportowych oraz zagospodar. terenu wraz z droga dojazdową i kładką nad ul.H.Sawickiej</t>
  </si>
  <si>
    <t>2004- 2005</t>
  </si>
  <si>
    <t xml:space="preserve">2002 - 2005     </t>
  </si>
  <si>
    <t>2004- 2008</t>
  </si>
  <si>
    <t xml:space="preserve">UWAGA:  zadania nr 2, 3, 4,12 i 50 objęte zostały wnioskami o dofinansowanie z funduszy unijnych,w przypadku uzyskania promesy nastąpi korekta planu rocznego po stronie dochodów i wydatków w celu zabezpieczenia realizacji inwestycji. W planie, terminy w/w zadań określone zostały przy założeniu pozyskania tych środków z Unii Europejskiej.                                                                                         </t>
  </si>
  <si>
    <t>5,22 km droga dwujezdniowa,  0,9 km poszerzenie ul.Stawiszyńskiej; odwodnienie, oświetlenie + 2 obiekty mostowe + budowa ścieżek rowerowych i kładki dla pieszych</t>
  </si>
  <si>
    <t>Rozdział 85219 - Ośrodki pomocy społecznej</t>
  </si>
  <si>
    <t>DZIAŁ 852 - Pomoc społeczna</t>
  </si>
  <si>
    <t xml:space="preserve">Rozdział 75405 Komendy Powiatowe Policji </t>
  </si>
  <si>
    <t>Zakup samochodu typu furgon OK.</t>
  </si>
  <si>
    <t xml:space="preserve">DZIAŁ 851 - Ochrona zdrowia </t>
  </si>
  <si>
    <t>Zakupy inwestycyjne</t>
  </si>
  <si>
    <t>Rozdział 85195 - Pozostała działalność</t>
  </si>
  <si>
    <t>zakup alkometru i alkotestu</t>
  </si>
  <si>
    <t>Rozdział 85141 - Ratownictwo medyczne</t>
  </si>
  <si>
    <t xml:space="preserve">Utworzenie Centrum Powiadamiania Ratunkowego </t>
  </si>
  <si>
    <t>Dotacje dla stowarzyszenia pn. Narodowy Fundusz Ochrony Zdrowia na zakup ultrasonografu</t>
  </si>
  <si>
    <t>partycypacja w kosztach zakupu</t>
  </si>
  <si>
    <t>Rozdział 75022 - Rady gminy miast i miast na prawach powiatu</t>
  </si>
  <si>
    <t>Zakupy inwestycyjne dla Kancelarii Rady Miejskiej</t>
  </si>
  <si>
    <t>zakup drukarki</t>
  </si>
  <si>
    <t>Modernizacja obiektów Komendy Miejskiej Policji przy ul.Kordeckiego 36</t>
  </si>
  <si>
    <t>wpłata na rzecz środka specjalnego na dofinansowanie zadania inwestycyjnego</t>
  </si>
  <si>
    <t>Regulacja cieków Krępicy i Piwonki, utworzenie polderu zalewowego wraz z budową kolektora deszczowego w ul.Zachodniej</t>
  </si>
  <si>
    <t xml:space="preserve"> PLAN  ZADAŃ INWESTYCYJNYCH KALISZA MIASTA NA PRAWACH POWIATU NA 2004r. </t>
  </si>
  <si>
    <t>dofinansowanie przekazane  w drodze porozumienia Samorządowi Województwa Wielkopolskiego na realizację wspólnego zadania inwestycyjnego</t>
  </si>
  <si>
    <t>Załącznik Nr 8  do uchwały Nr XV/207/2004 Rady Miejskiej Kalisza z dnia 5 lutego 2004 r. w sprawie uchwalenia budżetu Kalisza - Miasta na prawach powiatu na 2004 r.</t>
  </si>
  <si>
    <t>Rozdział 60015 - Drogi publiczne w miastach na prawach powiatu</t>
  </si>
  <si>
    <t>Rozdział 60016 - Drogi publiczne gminne</t>
  </si>
  <si>
    <t>Rozdział 75818 Rezerwy ogólne i celowe</t>
  </si>
  <si>
    <t>Rozdział 80120 - Licea ogólnokształcące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</si>
</sst>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#,##0_ ;#,##0;"/>
  </numFmts>
  <fonts count="10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i/>
      <sz val="9"/>
      <name val="Arial CE"/>
      <family val="0"/>
    </font>
    <font>
      <b/>
      <sz val="13"/>
      <name val="Arial CE"/>
      <family val="0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/>
    </xf>
    <xf numFmtId="0" fontId="1" fillId="0" borderId="2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/>
    </xf>
    <xf numFmtId="3" fontId="5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/>
    </xf>
    <xf numFmtId="0" fontId="0" fillId="0" borderId="4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2" borderId="3" xfId="0" applyNumberFormat="1" applyFont="1" applyFill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 vertical="center"/>
    </xf>
    <xf numFmtId="0" fontId="0" fillId="2" borderId="2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3" fontId="0" fillId="2" borderId="0" xfId="0" applyNumberFormat="1" applyFont="1" applyFill="1" applyAlignment="1">
      <alignment/>
    </xf>
    <xf numFmtId="1" fontId="0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3" fontId="0" fillId="0" borderId="1" xfId="0" applyNumberFormat="1" applyFont="1" applyBorder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0" fontId="0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9" fillId="2" borderId="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tabSelected="1" zoomScaleSheetLayoutView="75" workbookViewId="0" topLeftCell="A79">
      <selection activeCell="B92" sqref="B92"/>
    </sheetView>
  </sheetViews>
  <sheetFormatPr defaultColWidth="9.00390625" defaultRowHeight="12.75"/>
  <cols>
    <col min="1" max="1" width="3.75390625" style="60" customWidth="1"/>
    <col min="2" max="2" width="34.375" style="61" customWidth="1"/>
    <col min="3" max="3" width="23.00390625" style="34" customWidth="1"/>
    <col min="4" max="4" width="13.625" style="61" customWidth="1"/>
    <col min="5" max="5" width="11.375" style="61" customWidth="1"/>
    <col min="6" max="7" width="11.125" style="62" customWidth="1"/>
    <col min="8" max="8" width="13.625" style="62" customWidth="1"/>
    <col min="9" max="9" width="11.00390625" style="62" customWidth="1"/>
    <col min="10" max="10" width="12.25390625" style="74" customWidth="1"/>
    <col min="11" max="16384" width="9.125" style="61" customWidth="1"/>
  </cols>
  <sheetData>
    <row r="1" spans="7:10" ht="64.5" customHeight="1">
      <c r="G1" s="137" t="s">
        <v>209</v>
      </c>
      <c r="H1" s="138"/>
      <c r="I1" s="138"/>
      <c r="J1" s="138"/>
    </row>
    <row r="2" spans="1:10" ht="17.25" customHeight="1">
      <c r="A2" s="145" t="s">
        <v>207</v>
      </c>
      <c r="B2" s="145"/>
      <c r="C2" s="145"/>
      <c r="D2" s="145"/>
      <c r="E2" s="145"/>
      <c r="F2" s="145"/>
      <c r="G2" s="145"/>
      <c r="H2" s="145"/>
      <c r="I2" s="145"/>
      <c r="J2" s="145"/>
    </row>
    <row r="3" ht="4.5" customHeight="1"/>
    <row r="4" spans="1:10" s="34" customFormat="1" ht="24" customHeight="1">
      <c r="A4" s="146" t="s">
        <v>27</v>
      </c>
      <c r="B4" s="146" t="s">
        <v>28</v>
      </c>
      <c r="C4" s="146" t="s">
        <v>29</v>
      </c>
      <c r="D4" s="146" t="s">
        <v>119</v>
      </c>
      <c r="E4" s="146" t="s">
        <v>100</v>
      </c>
      <c r="F4" s="157" t="s">
        <v>110</v>
      </c>
      <c r="G4" s="157"/>
      <c r="H4" s="157"/>
      <c r="I4" s="157"/>
      <c r="J4" s="149" t="s">
        <v>104</v>
      </c>
    </row>
    <row r="5" spans="1:10" s="34" customFormat="1" ht="12.75" customHeight="1">
      <c r="A5" s="146"/>
      <c r="B5" s="146"/>
      <c r="C5" s="146"/>
      <c r="D5" s="146"/>
      <c r="E5" s="146"/>
      <c r="F5" s="154" t="s">
        <v>62</v>
      </c>
      <c r="G5" s="119" t="s">
        <v>103</v>
      </c>
      <c r="H5" s="152"/>
      <c r="I5" s="153"/>
      <c r="J5" s="150"/>
    </row>
    <row r="6" spans="1:10" s="34" customFormat="1" ht="12.75" customHeight="1">
      <c r="A6" s="146"/>
      <c r="B6" s="146"/>
      <c r="C6" s="146"/>
      <c r="D6" s="146"/>
      <c r="E6" s="146"/>
      <c r="F6" s="155"/>
      <c r="G6" s="119" t="s">
        <v>101</v>
      </c>
      <c r="H6" s="152"/>
      <c r="I6" s="157" t="s">
        <v>102</v>
      </c>
      <c r="J6" s="150"/>
    </row>
    <row r="7" spans="1:13" s="34" customFormat="1" ht="35.25" customHeight="1">
      <c r="A7" s="117"/>
      <c r="B7" s="118"/>
      <c r="C7" s="147"/>
      <c r="D7" s="147"/>
      <c r="E7" s="147"/>
      <c r="F7" s="156"/>
      <c r="G7" s="58" t="s">
        <v>105</v>
      </c>
      <c r="H7" s="57" t="s">
        <v>179</v>
      </c>
      <c r="I7" s="157"/>
      <c r="J7" s="151"/>
      <c r="M7" s="102"/>
    </row>
    <row r="8" spans="1:10" ht="21" customHeight="1">
      <c r="A8" s="6"/>
      <c r="B8" s="7" t="s">
        <v>9</v>
      </c>
      <c r="C8" s="15"/>
      <c r="D8" s="8"/>
      <c r="E8" s="8"/>
      <c r="F8" s="47">
        <f aca="true" t="shared" si="0" ref="F8:F26">SUM(G8:I8)</f>
        <v>30404400</v>
      </c>
      <c r="G8" s="46">
        <f>SUM(G9,G16,G48,G55,G58,G70,G79,G82,G95,G102,G107,G123,G126)</f>
        <v>22914000</v>
      </c>
      <c r="H8" s="46">
        <f>SUM(H9,H16,H48,H55,H58,H70,H79,H82,H95,H102,H107,H123,H126)</f>
        <v>2782400</v>
      </c>
      <c r="I8" s="46">
        <f>SUM(I9,I16,I48,I55,I58,I70,I79,I82,I95,I102,I107,I123,I126)</f>
        <v>4708000</v>
      </c>
      <c r="J8" s="44"/>
    </row>
    <row r="9" spans="1:10" s="1" customFormat="1" ht="38.25" customHeight="1">
      <c r="A9" s="6"/>
      <c r="B9" s="7" t="s">
        <v>64</v>
      </c>
      <c r="C9" s="15"/>
      <c r="D9" s="8"/>
      <c r="E9" s="8"/>
      <c r="F9" s="47">
        <f t="shared" si="0"/>
        <v>1480000</v>
      </c>
      <c r="G9" s="47">
        <f>SUM(G10,G13)</f>
        <v>1480000</v>
      </c>
      <c r="H9" s="47">
        <f>SUM(H10,H13)</f>
        <v>0</v>
      </c>
      <c r="I9" s="47">
        <f>SUM(I10,I13)</f>
        <v>0</v>
      </c>
      <c r="J9" s="44"/>
    </row>
    <row r="10" spans="1:10" s="13" customFormat="1" ht="30" customHeight="1">
      <c r="A10" s="10"/>
      <c r="B10" s="11" t="s">
        <v>75</v>
      </c>
      <c r="C10" s="35"/>
      <c r="D10" s="12"/>
      <c r="E10" s="12"/>
      <c r="F10" s="48">
        <f t="shared" si="0"/>
        <v>1480000</v>
      </c>
      <c r="G10" s="48">
        <f>SUM(G11:G12)</f>
        <v>1480000</v>
      </c>
      <c r="H10" s="48">
        <f>SUM(H11:H12)</f>
        <v>0</v>
      </c>
      <c r="I10" s="48">
        <f>SUM(I11:I12)</f>
        <v>0</v>
      </c>
      <c r="J10" s="45"/>
    </row>
    <row r="11" spans="1:10" ht="51.75" customHeight="1">
      <c r="A11" s="63">
        <v>1</v>
      </c>
      <c r="B11" s="64" t="s">
        <v>30</v>
      </c>
      <c r="C11" s="36" t="s">
        <v>114</v>
      </c>
      <c r="D11" s="54"/>
      <c r="E11" s="54"/>
      <c r="F11" s="65">
        <f t="shared" si="0"/>
        <v>400000</v>
      </c>
      <c r="G11" s="65">
        <v>400000</v>
      </c>
      <c r="H11" s="65"/>
      <c r="I11" s="65"/>
      <c r="J11" s="75" t="s">
        <v>31</v>
      </c>
    </row>
    <row r="12" spans="1:10" ht="43.5" customHeight="1">
      <c r="A12" s="63">
        <v>2</v>
      </c>
      <c r="B12" s="64" t="s">
        <v>148</v>
      </c>
      <c r="C12" s="36" t="s">
        <v>180</v>
      </c>
      <c r="D12" s="14"/>
      <c r="E12" s="54"/>
      <c r="F12" s="65">
        <f t="shared" si="0"/>
        <v>1080000</v>
      </c>
      <c r="G12" s="65">
        <v>1080000</v>
      </c>
      <c r="H12" s="65"/>
      <c r="I12" s="65"/>
      <c r="J12" s="75" t="s">
        <v>31</v>
      </c>
    </row>
    <row r="13" spans="1:10" s="13" customFormat="1" ht="21.75" customHeight="1" hidden="1">
      <c r="A13" s="16"/>
      <c r="B13" s="11" t="s">
        <v>85</v>
      </c>
      <c r="C13" s="37"/>
      <c r="D13" s="14"/>
      <c r="E13" s="17"/>
      <c r="F13" s="49">
        <f t="shared" si="0"/>
        <v>0</v>
      </c>
      <c r="G13" s="49">
        <f>SUM(G14:G15)</f>
        <v>0</v>
      </c>
      <c r="H13" s="49">
        <f>SUM(H14:H15)</f>
        <v>0</v>
      </c>
      <c r="I13" s="49">
        <f>SUM(I14:I15)</f>
        <v>0</v>
      </c>
      <c r="J13" s="18"/>
    </row>
    <row r="14" spans="1:10" ht="36" customHeight="1" hidden="1">
      <c r="A14" s="66"/>
      <c r="B14" s="64"/>
      <c r="C14" s="38"/>
      <c r="D14" s="54"/>
      <c r="E14" s="54"/>
      <c r="F14" s="65">
        <f t="shared" si="0"/>
        <v>0</v>
      </c>
      <c r="G14" s="65"/>
      <c r="H14" s="65"/>
      <c r="I14" s="65"/>
      <c r="J14" s="75"/>
    </row>
    <row r="15" spans="1:10" ht="36" customHeight="1" hidden="1">
      <c r="A15" s="66"/>
      <c r="B15" s="64"/>
      <c r="C15" s="38"/>
      <c r="D15" s="54"/>
      <c r="E15" s="54"/>
      <c r="F15" s="65">
        <f t="shared" si="0"/>
        <v>0</v>
      </c>
      <c r="G15" s="65"/>
      <c r="H15" s="65"/>
      <c r="I15" s="65"/>
      <c r="J15" s="75"/>
    </row>
    <row r="16" spans="1:10" s="1" customFormat="1" ht="21" customHeight="1">
      <c r="A16" s="9"/>
      <c r="B16" s="7" t="s">
        <v>63</v>
      </c>
      <c r="C16" s="39"/>
      <c r="D16" s="19"/>
      <c r="E16" s="20"/>
      <c r="F16" s="31">
        <f t="shared" si="0"/>
        <v>9568000</v>
      </c>
      <c r="G16" s="31">
        <f>SUM(G17,G28)</f>
        <v>5068000</v>
      </c>
      <c r="H16" s="31">
        <f>SUM(H17,H28)</f>
        <v>0</v>
      </c>
      <c r="I16" s="31">
        <f>SUM(I17,I28)</f>
        <v>4500000</v>
      </c>
      <c r="J16" s="21"/>
    </row>
    <row r="17" spans="1:10" s="120" customFormat="1" ht="33" customHeight="1">
      <c r="A17" s="110"/>
      <c r="B17" s="111" t="s">
        <v>210</v>
      </c>
      <c r="C17" s="112"/>
      <c r="D17" s="113"/>
      <c r="E17" s="114"/>
      <c r="F17" s="115">
        <f t="shared" si="0"/>
        <v>4500000</v>
      </c>
      <c r="G17" s="115">
        <f>SUM(G18:G26)</f>
        <v>0</v>
      </c>
      <c r="H17" s="115">
        <f>SUM(H18:H26)</f>
        <v>0</v>
      </c>
      <c r="I17" s="115">
        <f>SUM(I18:I26)</f>
        <v>4500000</v>
      </c>
      <c r="J17" s="116"/>
    </row>
    <row r="18" spans="1:10" ht="96" customHeight="1">
      <c r="A18" s="66">
        <v>3</v>
      </c>
      <c r="B18" s="64" t="s">
        <v>127</v>
      </c>
      <c r="C18" s="36" t="s">
        <v>188</v>
      </c>
      <c r="D18" s="53">
        <v>109678000</v>
      </c>
      <c r="E18" s="54">
        <v>16678000</v>
      </c>
      <c r="F18" s="65">
        <f t="shared" si="0"/>
        <v>1000000</v>
      </c>
      <c r="G18" s="65"/>
      <c r="H18" s="65"/>
      <c r="I18" s="65">
        <v>1000000</v>
      </c>
      <c r="J18" s="75" t="s">
        <v>0</v>
      </c>
    </row>
    <row r="19" spans="1:10" ht="41.25" customHeight="1">
      <c r="A19" s="66">
        <v>4</v>
      </c>
      <c r="B19" s="64" t="s">
        <v>128</v>
      </c>
      <c r="C19" s="36" t="s">
        <v>120</v>
      </c>
      <c r="D19" s="53">
        <v>9900000</v>
      </c>
      <c r="E19" s="54">
        <v>200000</v>
      </c>
      <c r="F19" s="65">
        <f t="shared" si="0"/>
        <v>500000</v>
      </c>
      <c r="G19" s="65"/>
      <c r="H19" s="65"/>
      <c r="I19" s="65">
        <v>500000</v>
      </c>
      <c r="J19" s="75" t="s">
        <v>185</v>
      </c>
    </row>
    <row r="20" spans="1:10" ht="51" customHeight="1">
      <c r="A20" s="66">
        <v>5</v>
      </c>
      <c r="B20" s="59" t="s">
        <v>158</v>
      </c>
      <c r="C20" s="36" t="s">
        <v>60</v>
      </c>
      <c r="D20" s="65">
        <v>300000</v>
      </c>
      <c r="E20" s="54"/>
      <c r="F20" s="65">
        <f t="shared" si="0"/>
        <v>300000</v>
      </c>
      <c r="G20" s="65"/>
      <c r="H20" s="65"/>
      <c r="I20" s="65">
        <v>300000</v>
      </c>
      <c r="J20" s="75">
        <v>2004</v>
      </c>
    </row>
    <row r="21" spans="1:10" ht="37.5" customHeight="1">
      <c r="A21" s="66">
        <v>6</v>
      </c>
      <c r="B21" s="64" t="s">
        <v>181</v>
      </c>
      <c r="C21" s="36"/>
      <c r="D21" s="76">
        <v>500000</v>
      </c>
      <c r="E21" s="54"/>
      <c r="F21" s="65">
        <f t="shared" si="0"/>
        <v>500000</v>
      </c>
      <c r="G21" s="65"/>
      <c r="H21" s="65"/>
      <c r="I21" s="65">
        <v>500000</v>
      </c>
      <c r="J21" s="75">
        <v>2004</v>
      </c>
    </row>
    <row r="22" spans="1:10" ht="77.25" customHeight="1">
      <c r="A22" s="66">
        <v>7</v>
      </c>
      <c r="B22" s="64" t="s">
        <v>159</v>
      </c>
      <c r="C22" s="36" t="s">
        <v>135</v>
      </c>
      <c r="D22" s="54">
        <v>1400000</v>
      </c>
      <c r="E22" s="54"/>
      <c r="F22" s="65">
        <f t="shared" si="0"/>
        <v>1000000</v>
      </c>
      <c r="G22" s="65"/>
      <c r="H22" s="65"/>
      <c r="I22" s="65">
        <v>1000000</v>
      </c>
      <c r="J22" s="75" t="s">
        <v>95</v>
      </c>
    </row>
    <row r="23" spans="1:10" ht="78" customHeight="1">
      <c r="A23" s="66">
        <v>8</v>
      </c>
      <c r="B23" s="64" t="s">
        <v>173</v>
      </c>
      <c r="C23" s="36"/>
      <c r="D23" s="54">
        <v>600000</v>
      </c>
      <c r="E23" s="54">
        <v>200000</v>
      </c>
      <c r="F23" s="65">
        <f t="shared" si="0"/>
        <v>400000</v>
      </c>
      <c r="G23" s="65"/>
      <c r="H23" s="65"/>
      <c r="I23" s="65">
        <v>400000</v>
      </c>
      <c r="J23" s="75" t="s">
        <v>169</v>
      </c>
    </row>
    <row r="24" spans="1:10" ht="25.5" customHeight="1">
      <c r="A24" s="66">
        <v>9</v>
      </c>
      <c r="B24" s="67" t="s">
        <v>160</v>
      </c>
      <c r="C24" s="36" t="s">
        <v>121</v>
      </c>
      <c r="D24" s="65">
        <v>300000</v>
      </c>
      <c r="E24" s="54"/>
      <c r="F24" s="65">
        <f t="shared" si="0"/>
        <v>300000</v>
      </c>
      <c r="G24" s="65"/>
      <c r="H24" s="65"/>
      <c r="I24" s="65">
        <v>300000</v>
      </c>
      <c r="J24" s="75">
        <v>2004</v>
      </c>
    </row>
    <row r="25" spans="1:10" ht="37.5" customHeight="1">
      <c r="A25" s="66">
        <v>10</v>
      </c>
      <c r="B25" s="67" t="s">
        <v>130</v>
      </c>
      <c r="C25" s="36" t="s">
        <v>161</v>
      </c>
      <c r="D25" s="65">
        <v>1200000</v>
      </c>
      <c r="E25" s="54"/>
      <c r="F25" s="65">
        <f t="shared" si="0"/>
        <v>400000</v>
      </c>
      <c r="G25" s="65"/>
      <c r="H25" s="65"/>
      <c r="I25" s="65">
        <v>400000</v>
      </c>
      <c r="J25" s="75" t="s">
        <v>95</v>
      </c>
    </row>
    <row r="26" spans="1:10" ht="66" customHeight="1">
      <c r="A26" s="66">
        <v>11</v>
      </c>
      <c r="B26" s="67" t="s">
        <v>149</v>
      </c>
      <c r="C26" s="36"/>
      <c r="D26" s="65">
        <v>600000</v>
      </c>
      <c r="E26" s="54"/>
      <c r="F26" s="65">
        <f t="shared" si="0"/>
        <v>100000</v>
      </c>
      <c r="G26" s="65"/>
      <c r="H26" s="65"/>
      <c r="I26" s="65">
        <v>100000</v>
      </c>
      <c r="J26" s="75" t="s">
        <v>95</v>
      </c>
    </row>
    <row r="27" spans="1:10" ht="60" customHeight="1" hidden="1">
      <c r="A27" s="66"/>
      <c r="B27" s="67"/>
      <c r="C27" s="36"/>
      <c r="D27" s="54"/>
      <c r="E27" s="54"/>
      <c r="F27" s="65"/>
      <c r="G27" s="65"/>
      <c r="H27" s="65"/>
      <c r="I27" s="65"/>
      <c r="J27" s="75"/>
    </row>
    <row r="28" spans="1:10" s="120" customFormat="1" ht="30.75" customHeight="1">
      <c r="A28" s="121"/>
      <c r="B28" s="111" t="s">
        <v>211</v>
      </c>
      <c r="C28" s="112"/>
      <c r="D28" s="114"/>
      <c r="E28" s="114"/>
      <c r="F28" s="115">
        <f aca="true" t="shared" si="1" ref="F28:F64">SUM(G28:I28)</f>
        <v>5068000</v>
      </c>
      <c r="G28" s="115">
        <f>SUM(G29:G47)</f>
        <v>5068000</v>
      </c>
      <c r="H28" s="115">
        <f>SUM(H29:H47)</f>
        <v>0</v>
      </c>
      <c r="I28" s="115">
        <f>SUM(I29:I47)</f>
        <v>0</v>
      </c>
      <c r="J28" s="116"/>
    </row>
    <row r="29" spans="1:10" s="1" customFormat="1" ht="62.25" customHeight="1">
      <c r="A29" s="66">
        <v>12</v>
      </c>
      <c r="B29" s="64" t="s">
        <v>132</v>
      </c>
      <c r="C29" s="36" t="s">
        <v>48</v>
      </c>
      <c r="D29" s="65">
        <v>93500000</v>
      </c>
      <c r="E29" s="65">
        <v>8600000</v>
      </c>
      <c r="F29" s="65">
        <f t="shared" si="1"/>
        <v>500000</v>
      </c>
      <c r="G29" s="65">
        <v>500000</v>
      </c>
      <c r="H29" s="65"/>
      <c r="I29" s="65"/>
      <c r="J29" s="75" t="s">
        <v>157</v>
      </c>
    </row>
    <row r="30" spans="1:10" s="1" customFormat="1" ht="49.5" customHeight="1">
      <c r="A30" s="66">
        <v>13</v>
      </c>
      <c r="B30" s="64" t="s">
        <v>129</v>
      </c>
      <c r="C30" s="36" t="s">
        <v>162</v>
      </c>
      <c r="D30" s="65">
        <v>70000</v>
      </c>
      <c r="E30" s="54"/>
      <c r="F30" s="65">
        <f t="shared" si="1"/>
        <v>70000</v>
      </c>
      <c r="G30" s="65">
        <v>70000</v>
      </c>
      <c r="H30" s="65"/>
      <c r="I30" s="65"/>
      <c r="J30" s="75">
        <v>2004</v>
      </c>
    </row>
    <row r="31" spans="1:10" s="1" customFormat="1" ht="39.75" customHeight="1">
      <c r="A31" s="66">
        <v>14</v>
      </c>
      <c r="B31" s="64" t="s">
        <v>50</v>
      </c>
      <c r="C31" s="36"/>
      <c r="D31" s="54"/>
      <c r="E31" s="54"/>
      <c r="F31" s="65">
        <f t="shared" si="1"/>
        <v>50000</v>
      </c>
      <c r="G31" s="65">
        <v>50000</v>
      </c>
      <c r="H31" s="65"/>
      <c r="I31" s="65"/>
      <c r="J31" s="75" t="s">
        <v>31</v>
      </c>
    </row>
    <row r="32" spans="1:10" s="1" customFormat="1" ht="41.25" customHeight="1">
      <c r="A32" s="66">
        <v>15</v>
      </c>
      <c r="B32" s="67" t="s">
        <v>150</v>
      </c>
      <c r="C32" s="36" t="s">
        <v>133</v>
      </c>
      <c r="D32" s="65">
        <v>400000</v>
      </c>
      <c r="E32" s="54"/>
      <c r="F32" s="65">
        <f t="shared" si="1"/>
        <v>400000</v>
      </c>
      <c r="G32" s="65">
        <v>400000</v>
      </c>
      <c r="H32" s="65"/>
      <c r="I32" s="65"/>
      <c r="J32" s="75">
        <v>2004</v>
      </c>
    </row>
    <row r="33" spans="1:10" ht="43.5" customHeight="1">
      <c r="A33" s="66">
        <v>16</v>
      </c>
      <c r="B33" s="64" t="s">
        <v>49</v>
      </c>
      <c r="C33" s="36" t="s">
        <v>32</v>
      </c>
      <c r="D33" s="54">
        <v>1800000</v>
      </c>
      <c r="E33" s="54"/>
      <c r="F33" s="65">
        <f t="shared" si="1"/>
        <v>800000</v>
      </c>
      <c r="G33" s="65">
        <v>800000</v>
      </c>
      <c r="H33" s="65"/>
      <c r="I33" s="65"/>
      <c r="J33" s="75" t="s">
        <v>33</v>
      </c>
    </row>
    <row r="34" spans="1:10" ht="50.25" customHeight="1">
      <c r="A34" s="66">
        <v>17</v>
      </c>
      <c r="B34" s="59" t="s">
        <v>151</v>
      </c>
      <c r="C34" s="36" t="s">
        <v>152</v>
      </c>
      <c r="D34" s="54">
        <v>1900000</v>
      </c>
      <c r="E34" s="54"/>
      <c r="F34" s="65">
        <f t="shared" si="1"/>
        <v>1000000</v>
      </c>
      <c r="G34" s="65">
        <v>1000000</v>
      </c>
      <c r="H34" s="65"/>
      <c r="I34" s="65"/>
      <c r="J34" s="75" t="s">
        <v>95</v>
      </c>
    </row>
    <row r="35" spans="1:10" ht="96.75" customHeight="1">
      <c r="A35" s="66">
        <v>18</v>
      </c>
      <c r="B35" s="64" t="s">
        <v>163</v>
      </c>
      <c r="C35" s="36" t="s">
        <v>182</v>
      </c>
      <c r="D35" s="65">
        <v>1600000</v>
      </c>
      <c r="E35" s="54"/>
      <c r="F35" s="65">
        <f t="shared" si="1"/>
        <v>400000</v>
      </c>
      <c r="G35" s="65">
        <v>400000</v>
      </c>
      <c r="H35" s="65"/>
      <c r="I35" s="65"/>
      <c r="J35" s="75" t="s">
        <v>153</v>
      </c>
    </row>
    <row r="36" spans="1:10" ht="85.5" customHeight="1">
      <c r="A36" s="66">
        <v>19</v>
      </c>
      <c r="B36" s="64" t="s">
        <v>131</v>
      </c>
      <c r="C36" s="36" t="s">
        <v>112</v>
      </c>
      <c r="D36" s="65">
        <v>150000</v>
      </c>
      <c r="E36" s="54"/>
      <c r="F36" s="65">
        <f t="shared" si="1"/>
        <v>150000</v>
      </c>
      <c r="G36" s="65">
        <v>150000</v>
      </c>
      <c r="H36" s="65"/>
      <c r="I36" s="65"/>
      <c r="J36" s="75">
        <v>2004</v>
      </c>
    </row>
    <row r="37" spans="1:10" ht="28.5" customHeight="1">
      <c r="A37" s="66">
        <v>20</v>
      </c>
      <c r="B37" s="64" t="s">
        <v>136</v>
      </c>
      <c r="C37" s="36" t="s">
        <v>137</v>
      </c>
      <c r="D37" s="65">
        <v>180000</v>
      </c>
      <c r="E37" s="54"/>
      <c r="F37" s="65">
        <f t="shared" si="1"/>
        <v>180000</v>
      </c>
      <c r="G37" s="65">
        <v>180000</v>
      </c>
      <c r="H37" s="65"/>
      <c r="I37" s="65"/>
      <c r="J37" s="75">
        <v>2004</v>
      </c>
    </row>
    <row r="38" spans="1:10" ht="32.25" customHeight="1">
      <c r="A38" s="66">
        <v>21</v>
      </c>
      <c r="B38" s="64" t="s">
        <v>138</v>
      </c>
      <c r="C38" s="36" t="s">
        <v>4</v>
      </c>
      <c r="D38" s="65">
        <v>80000</v>
      </c>
      <c r="E38" s="54"/>
      <c r="F38" s="65">
        <f t="shared" si="1"/>
        <v>80000</v>
      </c>
      <c r="G38" s="65">
        <v>80000</v>
      </c>
      <c r="H38" s="65"/>
      <c r="I38" s="65"/>
      <c r="J38" s="75">
        <v>2004</v>
      </c>
    </row>
    <row r="39" spans="1:10" ht="27" customHeight="1">
      <c r="A39" s="66">
        <v>22</v>
      </c>
      <c r="B39" s="64" t="s">
        <v>164</v>
      </c>
      <c r="C39" s="36"/>
      <c r="D39" s="65">
        <v>30000</v>
      </c>
      <c r="E39" s="54"/>
      <c r="F39" s="65">
        <f t="shared" si="1"/>
        <v>30000</v>
      </c>
      <c r="G39" s="65">
        <v>30000</v>
      </c>
      <c r="H39" s="65"/>
      <c r="I39" s="65"/>
      <c r="J39" s="75">
        <v>2004</v>
      </c>
    </row>
    <row r="40" spans="1:10" ht="39" customHeight="1">
      <c r="A40" s="66">
        <v>23</v>
      </c>
      <c r="B40" s="64" t="s">
        <v>154</v>
      </c>
      <c r="C40" s="36" t="s">
        <v>134</v>
      </c>
      <c r="D40" s="65">
        <v>180000</v>
      </c>
      <c r="E40" s="54"/>
      <c r="F40" s="65">
        <f t="shared" si="1"/>
        <v>180000</v>
      </c>
      <c r="G40" s="65">
        <v>180000</v>
      </c>
      <c r="H40" s="65"/>
      <c r="I40" s="65"/>
      <c r="J40" s="75">
        <v>2004</v>
      </c>
    </row>
    <row r="41" spans="1:10" ht="27" customHeight="1">
      <c r="A41" s="66">
        <v>24</v>
      </c>
      <c r="B41" s="64" t="s">
        <v>155</v>
      </c>
      <c r="C41" s="36" t="s">
        <v>139</v>
      </c>
      <c r="D41" s="65">
        <v>160000</v>
      </c>
      <c r="E41" s="54"/>
      <c r="F41" s="65">
        <f t="shared" si="1"/>
        <v>160000</v>
      </c>
      <c r="G41" s="65">
        <v>160000</v>
      </c>
      <c r="H41" s="65"/>
      <c r="I41" s="65"/>
      <c r="J41" s="75">
        <v>2004</v>
      </c>
    </row>
    <row r="42" spans="1:10" ht="38.25" customHeight="1">
      <c r="A42" s="66">
        <v>25</v>
      </c>
      <c r="B42" s="64" t="s">
        <v>165</v>
      </c>
      <c r="C42" s="36" t="s">
        <v>2</v>
      </c>
      <c r="D42" s="65">
        <v>60000</v>
      </c>
      <c r="E42" s="54"/>
      <c r="F42" s="65">
        <f t="shared" si="1"/>
        <v>60000</v>
      </c>
      <c r="G42" s="65">
        <v>60000</v>
      </c>
      <c r="H42" s="65"/>
      <c r="I42" s="65"/>
      <c r="J42" s="75">
        <v>2004</v>
      </c>
    </row>
    <row r="43" spans="1:10" ht="27" customHeight="1">
      <c r="A43" s="66">
        <v>26</v>
      </c>
      <c r="B43" s="64" t="s">
        <v>22</v>
      </c>
      <c r="C43" s="36"/>
      <c r="D43" s="65">
        <v>28000</v>
      </c>
      <c r="E43" s="54"/>
      <c r="F43" s="65">
        <f t="shared" si="1"/>
        <v>28000</v>
      </c>
      <c r="G43" s="65">
        <v>28000</v>
      </c>
      <c r="H43" s="65"/>
      <c r="I43" s="65"/>
      <c r="J43" s="75">
        <v>2004</v>
      </c>
    </row>
    <row r="44" spans="1:10" ht="56.25" customHeight="1">
      <c r="A44" s="66">
        <v>27</v>
      </c>
      <c r="B44" s="64" t="s">
        <v>140</v>
      </c>
      <c r="C44" s="36" t="s">
        <v>3</v>
      </c>
      <c r="D44" s="65">
        <v>470000</v>
      </c>
      <c r="E44" s="54"/>
      <c r="F44" s="65">
        <f t="shared" si="1"/>
        <v>70000</v>
      </c>
      <c r="G44" s="65">
        <v>70000</v>
      </c>
      <c r="H44" s="65"/>
      <c r="I44" s="65"/>
      <c r="J44" s="75" t="s">
        <v>95</v>
      </c>
    </row>
    <row r="45" spans="1:10" ht="55.5" customHeight="1">
      <c r="A45" s="66">
        <v>28</v>
      </c>
      <c r="B45" s="64" t="s">
        <v>141</v>
      </c>
      <c r="C45" s="36" t="s">
        <v>113</v>
      </c>
      <c r="D45" s="65">
        <v>10000</v>
      </c>
      <c r="E45" s="54"/>
      <c r="F45" s="65">
        <f t="shared" si="1"/>
        <v>10000</v>
      </c>
      <c r="G45" s="65">
        <v>10000</v>
      </c>
      <c r="H45" s="65"/>
      <c r="I45" s="65"/>
      <c r="J45" s="75">
        <v>2004</v>
      </c>
    </row>
    <row r="46" spans="1:10" ht="38.25" customHeight="1">
      <c r="A46" s="66">
        <v>29</v>
      </c>
      <c r="B46" s="64" t="s">
        <v>156</v>
      </c>
      <c r="C46" s="36" t="s">
        <v>6</v>
      </c>
      <c r="D46" s="65">
        <v>400000</v>
      </c>
      <c r="E46" s="54"/>
      <c r="F46" s="65">
        <f t="shared" si="1"/>
        <v>400000</v>
      </c>
      <c r="G46" s="65">
        <v>400000</v>
      </c>
      <c r="H46" s="65"/>
      <c r="I46" s="65"/>
      <c r="J46" s="75">
        <v>2004</v>
      </c>
    </row>
    <row r="47" spans="1:10" ht="27.75" customHeight="1">
      <c r="A47" s="66">
        <v>30</v>
      </c>
      <c r="B47" s="64" t="s">
        <v>142</v>
      </c>
      <c r="C47" s="36" t="s">
        <v>5</v>
      </c>
      <c r="D47" s="65">
        <v>500000</v>
      </c>
      <c r="E47" s="54"/>
      <c r="F47" s="65">
        <f t="shared" si="1"/>
        <v>500000</v>
      </c>
      <c r="G47" s="65">
        <v>500000</v>
      </c>
      <c r="H47" s="65"/>
      <c r="I47" s="65"/>
      <c r="J47" s="75">
        <v>2004</v>
      </c>
    </row>
    <row r="48" spans="1:10" s="1" customFormat="1" ht="27.75" customHeight="1">
      <c r="A48" s="22"/>
      <c r="B48" s="7" t="s">
        <v>88</v>
      </c>
      <c r="C48" s="39"/>
      <c r="D48" s="20"/>
      <c r="E48" s="20"/>
      <c r="F48" s="31">
        <f t="shared" si="1"/>
        <v>2700000</v>
      </c>
      <c r="G48" s="46">
        <f>SUM(G49,G51,G53)</f>
        <v>2700000</v>
      </c>
      <c r="H48" s="31">
        <f>SUM(H49,H51,H53)</f>
        <v>0</v>
      </c>
      <c r="I48" s="31">
        <f>SUM(I49,I51,I53)</f>
        <v>0</v>
      </c>
      <c r="J48" s="21"/>
    </row>
    <row r="49" spans="1:10" s="2" customFormat="1" ht="31.5" customHeight="1">
      <c r="A49" s="23"/>
      <c r="B49" s="11" t="s">
        <v>65</v>
      </c>
      <c r="C49" s="41"/>
      <c r="D49" s="24"/>
      <c r="E49" s="24"/>
      <c r="F49" s="50">
        <f t="shared" si="1"/>
        <v>700000</v>
      </c>
      <c r="G49" s="50">
        <f>SUM(G50)</f>
        <v>700000</v>
      </c>
      <c r="H49" s="50"/>
      <c r="I49" s="50">
        <f>SUM(I50)</f>
        <v>0</v>
      </c>
      <c r="J49" s="25"/>
    </row>
    <row r="50" spans="1:10" ht="52.5" customHeight="1">
      <c r="A50" s="66">
        <v>31</v>
      </c>
      <c r="B50" s="64" t="s">
        <v>34</v>
      </c>
      <c r="C50" s="36"/>
      <c r="D50" s="54"/>
      <c r="E50" s="54"/>
      <c r="F50" s="65">
        <f t="shared" si="1"/>
        <v>700000</v>
      </c>
      <c r="G50" s="65">
        <v>700000</v>
      </c>
      <c r="H50" s="65"/>
      <c r="I50" s="65"/>
      <c r="J50" s="75" t="s">
        <v>31</v>
      </c>
    </row>
    <row r="51" spans="1:10" s="2" customFormat="1" ht="30.75" customHeight="1">
      <c r="A51" s="23"/>
      <c r="B51" s="11" t="s">
        <v>66</v>
      </c>
      <c r="C51" s="41"/>
      <c r="D51" s="24"/>
      <c r="E51" s="24"/>
      <c r="F51" s="50">
        <f t="shared" si="1"/>
        <v>550000</v>
      </c>
      <c r="G51" s="50">
        <f>SUM(G52)</f>
        <v>550000</v>
      </c>
      <c r="H51" s="50">
        <f>SUM(H52)</f>
        <v>0</v>
      </c>
      <c r="I51" s="50">
        <f>SUM(I52)</f>
        <v>0</v>
      </c>
      <c r="J51" s="25"/>
    </row>
    <row r="52" spans="1:10" ht="30" customHeight="1">
      <c r="A52" s="66">
        <v>32</v>
      </c>
      <c r="B52" s="64" t="s">
        <v>45</v>
      </c>
      <c r="C52" s="36"/>
      <c r="D52" s="54"/>
      <c r="E52" s="54"/>
      <c r="F52" s="65">
        <f t="shared" si="1"/>
        <v>550000</v>
      </c>
      <c r="G52" s="65">
        <v>550000</v>
      </c>
      <c r="H52" s="65"/>
      <c r="I52" s="65"/>
      <c r="J52" s="75" t="s">
        <v>31</v>
      </c>
    </row>
    <row r="53" spans="1:10" s="2" customFormat="1" ht="25.5" customHeight="1">
      <c r="A53" s="23"/>
      <c r="B53" s="55" t="s">
        <v>67</v>
      </c>
      <c r="C53" s="41"/>
      <c r="D53" s="24"/>
      <c r="E53" s="24"/>
      <c r="F53" s="50">
        <f t="shared" si="1"/>
        <v>1450000</v>
      </c>
      <c r="G53" s="50">
        <f>SUM(G54)</f>
        <v>1450000</v>
      </c>
      <c r="H53" s="50">
        <f>SUM(H54)</f>
        <v>0</v>
      </c>
      <c r="I53" s="50">
        <f>SUM(I54)</f>
        <v>0</v>
      </c>
      <c r="J53" s="25"/>
    </row>
    <row r="54" spans="1:10" ht="43.5" customHeight="1">
      <c r="A54" s="66">
        <v>33</v>
      </c>
      <c r="B54" s="64" t="s">
        <v>94</v>
      </c>
      <c r="C54" s="36"/>
      <c r="D54" s="54"/>
      <c r="E54" s="54"/>
      <c r="F54" s="65">
        <f t="shared" si="1"/>
        <v>1450000</v>
      </c>
      <c r="G54" s="65">
        <v>1450000</v>
      </c>
      <c r="H54" s="65"/>
      <c r="I54" s="65"/>
      <c r="J54" s="75" t="s">
        <v>31</v>
      </c>
    </row>
    <row r="55" spans="1:10" s="127" customFormat="1" ht="25.5" customHeight="1">
      <c r="A55" s="122"/>
      <c r="B55" s="123" t="s">
        <v>170</v>
      </c>
      <c r="C55" s="123"/>
      <c r="D55" s="124"/>
      <c r="E55" s="124"/>
      <c r="F55" s="125">
        <f t="shared" si="1"/>
        <v>8000</v>
      </c>
      <c r="G55" s="115">
        <f aca="true" t="shared" si="2" ref="G55:I56">SUM(G56)</f>
        <v>0</v>
      </c>
      <c r="H55" s="115">
        <f t="shared" si="2"/>
        <v>0</v>
      </c>
      <c r="I55" s="115">
        <f t="shared" si="2"/>
        <v>8000</v>
      </c>
      <c r="J55" s="126"/>
    </row>
    <row r="56" spans="1:10" s="120" customFormat="1" ht="23.25" customHeight="1">
      <c r="A56" s="128"/>
      <c r="B56" s="111" t="s">
        <v>171</v>
      </c>
      <c r="C56" s="111"/>
      <c r="D56" s="114"/>
      <c r="E56" s="114"/>
      <c r="F56" s="115">
        <f t="shared" si="1"/>
        <v>8000</v>
      </c>
      <c r="G56" s="115">
        <f t="shared" si="2"/>
        <v>0</v>
      </c>
      <c r="H56" s="115">
        <f t="shared" si="2"/>
        <v>0</v>
      </c>
      <c r="I56" s="115">
        <f t="shared" si="2"/>
        <v>8000</v>
      </c>
      <c r="J56" s="116"/>
    </row>
    <row r="57" spans="1:10" ht="36.75" customHeight="1">
      <c r="A57" s="101">
        <v>34</v>
      </c>
      <c r="B57" s="64" t="s">
        <v>172</v>
      </c>
      <c r="C57" s="64" t="s">
        <v>174</v>
      </c>
      <c r="D57" s="54">
        <v>8000</v>
      </c>
      <c r="E57" s="54"/>
      <c r="F57" s="65">
        <f t="shared" si="1"/>
        <v>8000</v>
      </c>
      <c r="G57" s="49"/>
      <c r="H57" s="49">
        <f>SUM(H58)</f>
        <v>0</v>
      </c>
      <c r="I57" s="65">
        <v>8000</v>
      </c>
      <c r="J57" s="75">
        <v>2004</v>
      </c>
    </row>
    <row r="58" spans="1:10" s="1" customFormat="1" ht="27" customHeight="1">
      <c r="A58" s="22"/>
      <c r="B58" s="56" t="s">
        <v>68</v>
      </c>
      <c r="C58" s="39"/>
      <c r="D58" s="20"/>
      <c r="E58" s="20"/>
      <c r="F58" s="31">
        <f t="shared" si="1"/>
        <v>1051000</v>
      </c>
      <c r="G58" s="31">
        <f>SUM(G61,G59)</f>
        <v>1051000</v>
      </c>
      <c r="H58" s="31">
        <f>SUM(H61)</f>
        <v>0</v>
      </c>
      <c r="I58" s="31">
        <f>SUM(I61)</f>
        <v>0</v>
      </c>
      <c r="J58" s="21"/>
    </row>
    <row r="59" spans="1:10" s="1" customFormat="1" ht="27" customHeight="1">
      <c r="A59" s="22"/>
      <c r="B59" s="11" t="s">
        <v>201</v>
      </c>
      <c r="C59" s="39"/>
      <c r="D59" s="20"/>
      <c r="E59" s="20"/>
      <c r="F59" s="50">
        <f t="shared" si="1"/>
        <v>7000</v>
      </c>
      <c r="G59" s="31">
        <f>SUM(G60)</f>
        <v>7000</v>
      </c>
      <c r="H59" s="31"/>
      <c r="I59" s="31"/>
      <c r="J59" s="21"/>
    </row>
    <row r="60" spans="1:10" s="106" customFormat="1" ht="27" customHeight="1">
      <c r="A60" s="66">
        <v>35</v>
      </c>
      <c r="B60" s="52" t="s">
        <v>202</v>
      </c>
      <c r="C60" s="36" t="s">
        <v>203</v>
      </c>
      <c r="D60" s="103"/>
      <c r="E60" s="103"/>
      <c r="F60" s="129">
        <f t="shared" si="1"/>
        <v>7000</v>
      </c>
      <c r="G60" s="104">
        <v>7000</v>
      </c>
      <c r="H60" s="104"/>
      <c r="I60" s="104"/>
      <c r="J60" s="105">
        <v>2004</v>
      </c>
    </row>
    <row r="61" spans="1:10" s="2" customFormat="1" ht="40.5" customHeight="1">
      <c r="A61" s="23"/>
      <c r="B61" s="11" t="s">
        <v>69</v>
      </c>
      <c r="C61" s="41"/>
      <c r="D61" s="24"/>
      <c r="E61" s="24"/>
      <c r="F61" s="50">
        <f t="shared" si="1"/>
        <v>1044000</v>
      </c>
      <c r="G61" s="50">
        <f>SUM(G62:G69)</f>
        <v>1044000</v>
      </c>
      <c r="H61" s="50">
        <f>SUM(H62:H69)</f>
        <v>0</v>
      </c>
      <c r="I61" s="50">
        <f>SUM(I62:I69)</f>
        <v>0</v>
      </c>
      <c r="J61" s="25"/>
    </row>
    <row r="62" spans="1:10" ht="39.75" customHeight="1">
      <c r="A62" s="66">
        <v>36</v>
      </c>
      <c r="B62" s="64" t="s">
        <v>53</v>
      </c>
      <c r="C62" s="36" t="s">
        <v>106</v>
      </c>
      <c r="D62" s="54"/>
      <c r="E62" s="54"/>
      <c r="F62" s="65">
        <f t="shared" si="1"/>
        <v>200000</v>
      </c>
      <c r="G62" s="65">
        <v>200000</v>
      </c>
      <c r="H62" s="65"/>
      <c r="I62" s="65"/>
      <c r="J62" s="75" t="s">
        <v>31</v>
      </c>
    </row>
    <row r="63" spans="1:10" ht="30.75" customHeight="1" hidden="1">
      <c r="A63" s="66">
        <v>51</v>
      </c>
      <c r="B63" s="64" t="s">
        <v>35</v>
      </c>
      <c r="C63" s="36" t="s">
        <v>36</v>
      </c>
      <c r="D63" s="77"/>
      <c r="E63" s="77"/>
      <c r="F63" s="65">
        <f t="shared" si="1"/>
        <v>0</v>
      </c>
      <c r="G63" s="65"/>
      <c r="H63" s="65"/>
      <c r="I63" s="65"/>
      <c r="J63" s="75"/>
    </row>
    <row r="64" spans="1:10" ht="30.75" customHeight="1">
      <c r="A64" s="66">
        <v>37</v>
      </c>
      <c r="B64" s="64" t="s">
        <v>107</v>
      </c>
      <c r="C64" s="36"/>
      <c r="D64" s="65">
        <v>500000</v>
      </c>
      <c r="E64" s="77"/>
      <c r="F64" s="65">
        <f t="shared" si="1"/>
        <v>250000</v>
      </c>
      <c r="G64" s="65">
        <v>250000</v>
      </c>
      <c r="H64" s="65"/>
      <c r="I64" s="65"/>
      <c r="J64" s="75" t="s">
        <v>61</v>
      </c>
    </row>
    <row r="65" spans="1:10" ht="30.75" customHeight="1">
      <c r="A65" s="66">
        <v>38</v>
      </c>
      <c r="B65" s="64" t="s">
        <v>109</v>
      </c>
      <c r="C65" s="36"/>
      <c r="D65" s="65">
        <v>35000</v>
      </c>
      <c r="E65" s="77"/>
      <c r="F65" s="65">
        <f aca="true" t="shared" si="3" ref="F65:F94">SUM(G65:I65)</f>
        <v>35000</v>
      </c>
      <c r="G65" s="65">
        <v>35000</v>
      </c>
      <c r="H65" s="65"/>
      <c r="I65" s="65"/>
      <c r="J65" s="75">
        <v>2004</v>
      </c>
    </row>
    <row r="66" spans="1:10" ht="30.75" customHeight="1">
      <c r="A66" s="66">
        <v>39</v>
      </c>
      <c r="B66" s="64" t="s">
        <v>122</v>
      </c>
      <c r="C66" s="36"/>
      <c r="D66" s="65">
        <v>80000</v>
      </c>
      <c r="E66" s="77"/>
      <c r="F66" s="65">
        <f t="shared" si="3"/>
        <v>80000</v>
      </c>
      <c r="G66" s="65">
        <v>80000</v>
      </c>
      <c r="H66" s="65"/>
      <c r="I66" s="65"/>
      <c r="J66" s="75">
        <v>2004</v>
      </c>
    </row>
    <row r="67" spans="1:10" ht="30" customHeight="1">
      <c r="A67" s="66">
        <v>40</v>
      </c>
      <c r="B67" s="64" t="s">
        <v>115</v>
      </c>
      <c r="C67" s="40" t="s">
        <v>108</v>
      </c>
      <c r="D67" s="65">
        <v>139000</v>
      </c>
      <c r="E67" s="77"/>
      <c r="F67" s="65">
        <f t="shared" si="3"/>
        <v>139000</v>
      </c>
      <c r="G67" s="65">
        <v>139000</v>
      </c>
      <c r="H67" s="65"/>
      <c r="I67" s="65"/>
      <c r="J67" s="75">
        <v>2004</v>
      </c>
    </row>
    <row r="68" spans="1:10" ht="50.25" customHeight="1">
      <c r="A68" s="66">
        <v>41</v>
      </c>
      <c r="B68" s="64" t="s">
        <v>168</v>
      </c>
      <c r="C68" s="40"/>
      <c r="D68" s="65">
        <v>1750000</v>
      </c>
      <c r="E68" s="77"/>
      <c r="F68" s="65">
        <f t="shared" si="3"/>
        <v>250000</v>
      </c>
      <c r="G68" s="65">
        <v>250000</v>
      </c>
      <c r="H68" s="65"/>
      <c r="I68" s="65"/>
      <c r="J68" s="75" t="s">
        <v>61</v>
      </c>
    </row>
    <row r="69" spans="1:10" ht="30.75" customHeight="1">
      <c r="A69" s="66">
        <v>42</v>
      </c>
      <c r="B69" s="64" t="s">
        <v>167</v>
      </c>
      <c r="C69" s="40"/>
      <c r="D69" s="65">
        <v>90000</v>
      </c>
      <c r="E69" s="77"/>
      <c r="F69" s="65">
        <f t="shared" si="3"/>
        <v>90000</v>
      </c>
      <c r="G69" s="65">
        <v>90000</v>
      </c>
      <c r="H69" s="65"/>
      <c r="I69" s="65"/>
      <c r="J69" s="75">
        <v>2004</v>
      </c>
    </row>
    <row r="70" spans="1:10" s="127" customFormat="1" ht="37.5" customHeight="1">
      <c r="A70" s="130"/>
      <c r="B70" s="123" t="s">
        <v>16</v>
      </c>
      <c r="C70" s="131"/>
      <c r="D70" s="124"/>
      <c r="E70" s="124"/>
      <c r="F70" s="125">
        <f t="shared" si="3"/>
        <v>420300</v>
      </c>
      <c r="G70" s="125">
        <f>SUM(G71,G74,G76)</f>
        <v>170300</v>
      </c>
      <c r="H70" s="125">
        <f>SUM(H71,H74,H76)</f>
        <v>100000</v>
      </c>
      <c r="I70" s="125">
        <f>SUM(I71,I74,I76)</f>
        <v>150000</v>
      </c>
      <c r="J70" s="126"/>
    </row>
    <row r="71" spans="1:10" s="120" customFormat="1" ht="37.5" customHeight="1">
      <c r="A71" s="121"/>
      <c r="B71" s="111" t="s">
        <v>191</v>
      </c>
      <c r="C71" s="112"/>
      <c r="D71" s="114"/>
      <c r="E71" s="114"/>
      <c r="F71" s="115">
        <f>SUM(G71:I71)</f>
        <v>100000</v>
      </c>
      <c r="G71" s="115">
        <f>SUM(G73,G72)</f>
        <v>0</v>
      </c>
      <c r="H71" s="115">
        <f>SUM(H73,H72)</f>
        <v>100000</v>
      </c>
      <c r="I71" s="115">
        <f>SUM(I73,I72)</f>
        <v>0</v>
      </c>
      <c r="J71" s="116"/>
    </row>
    <row r="72" spans="1:10" s="106" customFormat="1" ht="48.75" customHeight="1">
      <c r="A72" s="66">
        <v>43</v>
      </c>
      <c r="B72" s="64" t="s">
        <v>204</v>
      </c>
      <c r="C72" s="36" t="s">
        <v>205</v>
      </c>
      <c r="D72" s="103"/>
      <c r="E72" s="103"/>
      <c r="F72" s="104">
        <f t="shared" si="3"/>
        <v>80000</v>
      </c>
      <c r="G72" s="104"/>
      <c r="H72" s="104">
        <v>80000</v>
      </c>
      <c r="I72" s="104"/>
      <c r="J72" s="105">
        <v>2004</v>
      </c>
    </row>
    <row r="73" spans="1:10" s="106" customFormat="1" ht="33" customHeight="1">
      <c r="A73" s="107">
        <v>44</v>
      </c>
      <c r="B73" s="108" t="s">
        <v>192</v>
      </c>
      <c r="C73" s="36"/>
      <c r="D73" s="103"/>
      <c r="E73" s="103"/>
      <c r="F73" s="104">
        <f t="shared" si="3"/>
        <v>20000</v>
      </c>
      <c r="G73" s="104"/>
      <c r="H73" s="104">
        <v>20000</v>
      </c>
      <c r="I73" s="104"/>
      <c r="J73" s="105">
        <v>2004</v>
      </c>
    </row>
    <row r="74" spans="1:10" s="120" customFormat="1" ht="39" customHeight="1">
      <c r="A74" s="121"/>
      <c r="B74" s="111" t="s">
        <v>17</v>
      </c>
      <c r="C74" s="112"/>
      <c r="D74" s="114"/>
      <c r="E74" s="114"/>
      <c r="F74" s="115">
        <f t="shared" si="3"/>
        <v>250000</v>
      </c>
      <c r="G74" s="115">
        <f>SUM(G75)</f>
        <v>100000</v>
      </c>
      <c r="H74" s="115">
        <f>SUM(H75)</f>
        <v>0</v>
      </c>
      <c r="I74" s="115">
        <f>SUM(I75)</f>
        <v>150000</v>
      </c>
      <c r="J74" s="116"/>
    </row>
    <row r="75" spans="1:10" ht="39.75" customHeight="1">
      <c r="A75" s="66">
        <v>45</v>
      </c>
      <c r="B75" s="52" t="s">
        <v>15</v>
      </c>
      <c r="C75" s="36" t="s">
        <v>175</v>
      </c>
      <c r="D75" s="54"/>
      <c r="E75" s="54"/>
      <c r="F75" s="65">
        <f t="shared" si="3"/>
        <v>250000</v>
      </c>
      <c r="G75" s="65">
        <v>100000</v>
      </c>
      <c r="H75" s="65"/>
      <c r="I75" s="65">
        <v>150000</v>
      </c>
      <c r="J75" s="75"/>
    </row>
    <row r="76" spans="1:10" s="120" customFormat="1" ht="26.25" customHeight="1">
      <c r="A76" s="121"/>
      <c r="B76" s="111" t="s">
        <v>23</v>
      </c>
      <c r="C76" s="112"/>
      <c r="D76" s="114"/>
      <c r="E76" s="114"/>
      <c r="F76" s="115">
        <f t="shared" si="3"/>
        <v>70300</v>
      </c>
      <c r="G76" s="115">
        <f>SUM(G77:G78)</f>
        <v>70300</v>
      </c>
      <c r="H76" s="115">
        <f>SUM(H77:H78)</f>
        <v>0</v>
      </c>
      <c r="I76" s="115">
        <f>SUM(I77:I78)</f>
        <v>0</v>
      </c>
      <c r="J76" s="116"/>
    </row>
    <row r="77" spans="1:10" ht="36.75" customHeight="1">
      <c r="A77" s="66">
        <v>46</v>
      </c>
      <c r="B77" s="52" t="s">
        <v>111</v>
      </c>
      <c r="C77" s="36" t="s">
        <v>178</v>
      </c>
      <c r="D77" s="54">
        <v>85800</v>
      </c>
      <c r="E77" s="54"/>
      <c r="F77" s="65">
        <f t="shared" si="3"/>
        <v>51300</v>
      </c>
      <c r="G77" s="65">
        <v>51300</v>
      </c>
      <c r="H77" s="65"/>
      <c r="I77" s="65"/>
      <c r="J77" s="75">
        <v>2004</v>
      </c>
    </row>
    <row r="78" spans="1:10" ht="29.25" customHeight="1">
      <c r="A78" s="66">
        <v>47</v>
      </c>
      <c r="B78" s="52" t="s">
        <v>24</v>
      </c>
      <c r="C78" s="36" t="s">
        <v>143</v>
      </c>
      <c r="D78" s="54"/>
      <c r="E78" s="54"/>
      <c r="F78" s="65">
        <f t="shared" si="3"/>
        <v>19000</v>
      </c>
      <c r="G78" s="65">
        <v>19000</v>
      </c>
      <c r="H78" s="65"/>
      <c r="I78" s="65"/>
      <c r="J78" s="75" t="s">
        <v>31</v>
      </c>
    </row>
    <row r="79" spans="1:10" s="127" customFormat="1" ht="23.25" customHeight="1">
      <c r="A79" s="130"/>
      <c r="B79" s="123" t="s">
        <v>117</v>
      </c>
      <c r="C79" s="132"/>
      <c r="D79" s="125"/>
      <c r="E79" s="133"/>
      <c r="F79" s="125">
        <f t="shared" si="3"/>
        <v>400000</v>
      </c>
      <c r="G79" s="115">
        <f aca="true" t="shared" si="4" ref="G79:I80">SUM(G80)</f>
        <v>400000</v>
      </c>
      <c r="H79" s="115">
        <f t="shared" si="4"/>
        <v>0</v>
      </c>
      <c r="I79" s="115">
        <f t="shared" si="4"/>
        <v>0</v>
      </c>
      <c r="J79" s="126"/>
    </row>
    <row r="80" spans="1:10" s="120" customFormat="1" ht="25.5" customHeight="1">
      <c r="A80" s="121"/>
      <c r="B80" s="111" t="s">
        <v>212</v>
      </c>
      <c r="C80" s="134"/>
      <c r="D80" s="115"/>
      <c r="E80" s="135"/>
      <c r="F80" s="115">
        <f t="shared" si="3"/>
        <v>400000</v>
      </c>
      <c r="G80" s="115">
        <f t="shared" si="4"/>
        <v>400000</v>
      </c>
      <c r="H80" s="115">
        <f t="shared" si="4"/>
        <v>0</v>
      </c>
      <c r="I80" s="115">
        <f t="shared" si="4"/>
        <v>0</v>
      </c>
      <c r="J80" s="116"/>
    </row>
    <row r="81" spans="1:10" ht="19.5" customHeight="1">
      <c r="A81" s="66">
        <v>48</v>
      </c>
      <c r="B81" s="64" t="s">
        <v>116</v>
      </c>
      <c r="C81" s="40"/>
      <c r="D81" s="65"/>
      <c r="E81" s="77"/>
      <c r="F81" s="65">
        <f t="shared" si="3"/>
        <v>400000</v>
      </c>
      <c r="G81" s="65">
        <v>400000</v>
      </c>
      <c r="H81" s="65"/>
      <c r="I81" s="65"/>
      <c r="J81" s="75"/>
    </row>
    <row r="82" spans="1:10" s="1" customFormat="1" ht="22.5" customHeight="1">
      <c r="A82" s="22"/>
      <c r="B82" s="7" t="s">
        <v>70</v>
      </c>
      <c r="C82" s="39"/>
      <c r="D82" s="20"/>
      <c r="E82" s="20"/>
      <c r="F82" s="31">
        <f t="shared" si="3"/>
        <v>7740000</v>
      </c>
      <c r="G82" s="31">
        <f>SUM(G89,G91)</f>
        <v>7740000</v>
      </c>
      <c r="H82" s="31">
        <f>SUM(H89,H91)</f>
        <v>0</v>
      </c>
      <c r="I82" s="31">
        <f>SUM(I89,I91)</f>
        <v>0</v>
      </c>
      <c r="J82" s="21"/>
    </row>
    <row r="83" spans="1:10" s="2" customFormat="1" ht="30" customHeight="1" hidden="1">
      <c r="A83" s="23"/>
      <c r="B83" s="11" t="s">
        <v>71</v>
      </c>
      <c r="C83" s="41"/>
      <c r="D83" s="24"/>
      <c r="E83" s="24"/>
      <c r="F83" s="50">
        <f t="shared" si="3"/>
        <v>0</v>
      </c>
      <c r="G83" s="50">
        <f>SUM(G84:G88)</f>
        <v>0</v>
      </c>
      <c r="H83" s="50">
        <f>SUM(H84:H88)</f>
        <v>0</v>
      </c>
      <c r="I83" s="50">
        <f>SUM(I84:I88)</f>
        <v>0</v>
      </c>
      <c r="J83" s="25"/>
    </row>
    <row r="84" spans="1:10" ht="42" customHeight="1" hidden="1">
      <c r="A84" s="66">
        <v>42</v>
      </c>
      <c r="B84" s="64"/>
      <c r="C84" s="36"/>
      <c r="D84" s="54"/>
      <c r="E84" s="54"/>
      <c r="F84" s="65">
        <f t="shared" si="3"/>
        <v>0</v>
      </c>
      <c r="G84" s="65"/>
      <c r="H84" s="65"/>
      <c r="I84" s="65"/>
      <c r="J84" s="75"/>
    </row>
    <row r="85" spans="1:10" ht="33" customHeight="1" hidden="1">
      <c r="A85" s="66">
        <v>43</v>
      </c>
      <c r="B85" s="64"/>
      <c r="C85" s="36"/>
      <c r="D85" s="54"/>
      <c r="E85" s="54"/>
      <c r="F85" s="65">
        <f t="shared" si="3"/>
        <v>0</v>
      </c>
      <c r="G85" s="65"/>
      <c r="H85" s="65"/>
      <c r="I85" s="65"/>
      <c r="J85" s="75"/>
    </row>
    <row r="86" spans="1:10" ht="33" customHeight="1" hidden="1">
      <c r="A86" s="66">
        <v>44</v>
      </c>
      <c r="B86" s="64"/>
      <c r="C86" s="36"/>
      <c r="D86" s="54"/>
      <c r="E86" s="54"/>
      <c r="F86" s="65">
        <f t="shared" si="3"/>
        <v>0</v>
      </c>
      <c r="G86" s="65"/>
      <c r="H86" s="65"/>
      <c r="I86" s="65"/>
      <c r="J86" s="75"/>
    </row>
    <row r="87" spans="1:10" ht="48.75" customHeight="1" hidden="1">
      <c r="A87" s="66">
        <v>45</v>
      </c>
      <c r="B87" s="64"/>
      <c r="C87" s="36"/>
      <c r="D87" s="54"/>
      <c r="E87" s="54"/>
      <c r="F87" s="65">
        <f t="shared" si="3"/>
        <v>0</v>
      </c>
      <c r="G87" s="65"/>
      <c r="H87" s="65"/>
      <c r="I87" s="65"/>
      <c r="J87" s="75"/>
    </row>
    <row r="88" spans="1:10" ht="61.5" customHeight="1" hidden="1">
      <c r="A88" s="66">
        <v>46</v>
      </c>
      <c r="B88" s="64"/>
      <c r="C88" s="36"/>
      <c r="D88" s="54"/>
      <c r="E88" s="54"/>
      <c r="F88" s="65">
        <f t="shared" si="3"/>
        <v>0</v>
      </c>
      <c r="G88" s="65"/>
      <c r="H88" s="65"/>
      <c r="I88" s="65"/>
      <c r="J88" s="75"/>
    </row>
    <row r="89" spans="1:10" s="2" customFormat="1" ht="18.75" customHeight="1">
      <c r="A89" s="23"/>
      <c r="B89" s="11" t="s">
        <v>72</v>
      </c>
      <c r="C89" s="41"/>
      <c r="D89" s="24"/>
      <c r="E89" s="24"/>
      <c r="F89" s="50">
        <f t="shared" si="3"/>
        <v>6890000</v>
      </c>
      <c r="G89" s="50">
        <f>SUM(G90)</f>
        <v>6890000</v>
      </c>
      <c r="H89" s="50">
        <f>SUM(H90)</f>
        <v>0</v>
      </c>
      <c r="I89" s="50">
        <f>SUM(I90)</f>
        <v>0</v>
      </c>
      <c r="J89" s="25"/>
    </row>
    <row r="90" spans="1:10" ht="95.25" customHeight="1">
      <c r="A90" s="66">
        <v>49</v>
      </c>
      <c r="B90" s="64" t="s">
        <v>37</v>
      </c>
      <c r="C90" s="36" t="s">
        <v>183</v>
      </c>
      <c r="D90" s="54">
        <v>23590000</v>
      </c>
      <c r="E90" s="54">
        <v>2800000</v>
      </c>
      <c r="F90" s="65">
        <f t="shared" si="3"/>
        <v>6890000</v>
      </c>
      <c r="G90" s="65">
        <v>6890000</v>
      </c>
      <c r="H90" s="65"/>
      <c r="I90" s="65"/>
      <c r="J90" s="75" t="s">
        <v>38</v>
      </c>
    </row>
    <row r="91" spans="1:10" s="13" customFormat="1" ht="27" customHeight="1">
      <c r="A91" s="26"/>
      <c r="B91" s="11" t="s">
        <v>213</v>
      </c>
      <c r="C91" s="42"/>
      <c r="D91" s="27"/>
      <c r="E91" s="27"/>
      <c r="F91" s="50">
        <f t="shared" si="3"/>
        <v>850000</v>
      </c>
      <c r="G91" s="50">
        <f>SUM(G92)</f>
        <v>850000</v>
      </c>
      <c r="H91" s="50">
        <f>SUM(H92)</f>
        <v>0</v>
      </c>
      <c r="I91" s="50">
        <f>SUM(I92)</f>
        <v>0</v>
      </c>
      <c r="J91" s="28"/>
    </row>
    <row r="92" spans="1:10" ht="27.75" customHeight="1">
      <c r="A92" s="66">
        <v>50</v>
      </c>
      <c r="B92" s="64" t="s">
        <v>39</v>
      </c>
      <c r="C92" s="36" t="s">
        <v>177</v>
      </c>
      <c r="D92" s="65">
        <v>1200000</v>
      </c>
      <c r="E92" s="54"/>
      <c r="F92" s="65">
        <f t="shared" si="3"/>
        <v>850000</v>
      </c>
      <c r="G92" s="65">
        <v>850000</v>
      </c>
      <c r="H92" s="65"/>
      <c r="I92" s="65"/>
      <c r="J92" s="75" t="s">
        <v>184</v>
      </c>
    </row>
    <row r="93" spans="1:10" s="13" customFormat="1" ht="22.5" customHeight="1" hidden="1">
      <c r="A93" s="26"/>
      <c r="B93" s="11" t="s">
        <v>73</v>
      </c>
      <c r="C93" s="37"/>
      <c r="D93" s="17"/>
      <c r="E93" s="17"/>
      <c r="F93" s="50">
        <f t="shared" si="3"/>
        <v>0</v>
      </c>
      <c r="G93" s="50">
        <f>SUM(G94)</f>
        <v>0</v>
      </c>
      <c r="H93" s="50">
        <f>SUM(H94)</f>
        <v>0</v>
      </c>
      <c r="I93" s="50">
        <f>SUM(I94)</f>
        <v>0</v>
      </c>
      <c r="J93" s="18"/>
    </row>
    <row r="94" spans="1:10" ht="45" customHeight="1" hidden="1">
      <c r="A94" s="66">
        <v>49</v>
      </c>
      <c r="B94" s="64" t="s">
        <v>40</v>
      </c>
      <c r="C94" s="36"/>
      <c r="D94" s="54"/>
      <c r="E94" s="54"/>
      <c r="F94" s="65">
        <f t="shared" si="3"/>
        <v>0</v>
      </c>
      <c r="G94" s="65"/>
      <c r="H94" s="65"/>
      <c r="I94" s="65"/>
      <c r="J94" s="75"/>
    </row>
    <row r="95" spans="1:10" s="1" customFormat="1" ht="26.25" customHeight="1">
      <c r="A95" s="22"/>
      <c r="B95" s="7" t="s">
        <v>193</v>
      </c>
      <c r="C95" s="39"/>
      <c r="D95" s="20"/>
      <c r="E95" s="20"/>
      <c r="F95" s="31">
        <f aca="true" t="shared" si="5" ref="F95:F127">SUM(G95:I95)</f>
        <v>275000</v>
      </c>
      <c r="G95" s="31">
        <f>SUM(G96,G98,G101)</f>
        <v>25000</v>
      </c>
      <c r="H95" s="31">
        <f>SUM(H96,H98,H101)</f>
        <v>200000</v>
      </c>
      <c r="I95" s="31">
        <f>SUM(I96,I98,I101)</f>
        <v>50000</v>
      </c>
      <c r="J95" s="21"/>
    </row>
    <row r="96" spans="1:10" s="120" customFormat="1" ht="26.25" customHeight="1">
      <c r="A96" s="121"/>
      <c r="B96" s="111" t="s">
        <v>197</v>
      </c>
      <c r="C96" s="112"/>
      <c r="D96" s="114"/>
      <c r="E96" s="114"/>
      <c r="F96" s="115">
        <f>SUM(G96:I96)</f>
        <v>50000</v>
      </c>
      <c r="G96" s="115">
        <f aca="true" t="shared" si="6" ref="G96:I100">SUM(G97)</f>
        <v>0</v>
      </c>
      <c r="H96" s="115">
        <f t="shared" si="6"/>
        <v>0</v>
      </c>
      <c r="I96" s="115">
        <f t="shared" si="6"/>
        <v>50000</v>
      </c>
      <c r="J96" s="116"/>
    </row>
    <row r="97" spans="1:10" s="106" customFormat="1" ht="40.5" customHeight="1">
      <c r="A97" s="66">
        <v>51</v>
      </c>
      <c r="B97" s="64" t="s">
        <v>198</v>
      </c>
      <c r="C97" s="36" t="s">
        <v>176</v>
      </c>
      <c r="D97" s="103"/>
      <c r="E97" s="103"/>
      <c r="F97" s="104">
        <v>50000</v>
      </c>
      <c r="G97" s="104"/>
      <c r="H97" s="104"/>
      <c r="I97" s="104">
        <v>50000</v>
      </c>
      <c r="J97" s="105">
        <v>2004</v>
      </c>
    </row>
    <row r="98" spans="1:10" s="2" customFormat="1" ht="33" customHeight="1">
      <c r="A98" s="23"/>
      <c r="B98" s="11" t="s">
        <v>81</v>
      </c>
      <c r="C98" s="41"/>
      <c r="D98" s="24"/>
      <c r="E98" s="24"/>
      <c r="F98" s="50">
        <f t="shared" si="5"/>
        <v>25000</v>
      </c>
      <c r="G98" s="50">
        <f t="shared" si="6"/>
        <v>25000</v>
      </c>
      <c r="H98" s="50">
        <f t="shared" si="6"/>
        <v>0</v>
      </c>
      <c r="I98" s="50">
        <f t="shared" si="6"/>
        <v>0</v>
      </c>
      <c r="J98" s="25"/>
    </row>
    <row r="99" spans="1:10" ht="24.75" customHeight="1">
      <c r="A99" s="66">
        <v>52</v>
      </c>
      <c r="B99" s="64" t="s">
        <v>194</v>
      </c>
      <c r="C99" s="36" t="s">
        <v>196</v>
      </c>
      <c r="D99" s="54"/>
      <c r="E99" s="54"/>
      <c r="F99" s="65">
        <f t="shared" si="5"/>
        <v>25000</v>
      </c>
      <c r="G99" s="65">
        <v>25000</v>
      </c>
      <c r="H99" s="65"/>
      <c r="I99" s="65"/>
      <c r="J99" s="75">
        <v>2004</v>
      </c>
    </row>
    <row r="100" spans="1:10" ht="24.75" customHeight="1">
      <c r="A100" s="66"/>
      <c r="B100" s="11" t="s">
        <v>195</v>
      </c>
      <c r="C100" s="36"/>
      <c r="D100" s="54"/>
      <c r="E100" s="54"/>
      <c r="F100" s="50">
        <f>SUM(G100:I100)</f>
        <v>200000</v>
      </c>
      <c r="G100" s="50">
        <f t="shared" si="6"/>
        <v>0</v>
      </c>
      <c r="H100" s="50">
        <f t="shared" si="6"/>
        <v>200000</v>
      </c>
      <c r="I100" s="50">
        <f t="shared" si="6"/>
        <v>0</v>
      </c>
      <c r="J100" s="75"/>
    </row>
    <row r="101" spans="1:10" ht="39" customHeight="1">
      <c r="A101" s="66">
        <v>53</v>
      </c>
      <c r="B101" s="64" t="s">
        <v>199</v>
      </c>
      <c r="C101" s="36" t="s">
        <v>200</v>
      </c>
      <c r="D101" s="54"/>
      <c r="E101" s="54"/>
      <c r="F101" s="129">
        <f>SUM(G101:I101)</f>
        <v>200000</v>
      </c>
      <c r="G101" s="65">
        <v>0</v>
      </c>
      <c r="H101" s="65">
        <v>200000</v>
      </c>
      <c r="I101" s="65"/>
      <c r="J101" s="75">
        <v>2004</v>
      </c>
    </row>
    <row r="102" spans="1:10" ht="19.5" customHeight="1">
      <c r="A102" s="66"/>
      <c r="B102" s="7" t="s">
        <v>190</v>
      </c>
      <c r="C102" s="39"/>
      <c r="D102" s="20"/>
      <c r="E102" s="20"/>
      <c r="F102" s="31">
        <f t="shared" si="5"/>
        <v>30000</v>
      </c>
      <c r="G102" s="31">
        <f>SUM(G103,G105)</f>
        <v>30000</v>
      </c>
      <c r="H102" s="31">
        <f>SUM(H103,H105)</f>
        <v>0</v>
      </c>
      <c r="I102" s="31">
        <f>SUM(I103,I105)</f>
        <v>0</v>
      </c>
      <c r="J102" s="21"/>
    </row>
    <row r="103" spans="1:10" ht="25.5" customHeight="1" hidden="1">
      <c r="A103" s="66"/>
      <c r="B103" s="11" t="s">
        <v>19</v>
      </c>
      <c r="C103" s="36"/>
      <c r="D103" s="65"/>
      <c r="E103" s="54"/>
      <c r="F103" s="50">
        <f t="shared" si="5"/>
        <v>0</v>
      </c>
      <c r="G103" s="50">
        <f>SUM(G104)</f>
        <v>0</v>
      </c>
      <c r="H103" s="50">
        <f>SUM(H104)</f>
        <v>0</v>
      </c>
      <c r="I103" s="50">
        <f>SUM(I104)</f>
        <v>0</v>
      </c>
      <c r="J103" s="75"/>
    </row>
    <row r="104" spans="1:10" ht="38.25" customHeight="1" hidden="1">
      <c r="A104" s="66">
        <v>48</v>
      </c>
      <c r="B104" s="64" t="s">
        <v>20</v>
      </c>
      <c r="C104" s="36" t="s">
        <v>21</v>
      </c>
      <c r="D104" s="65"/>
      <c r="E104" s="54"/>
      <c r="F104" s="50">
        <f t="shared" si="5"/>
        <v>0</v>
      </c>
      <c r="G104" s="65"/>
      <c r="H104" s="65"/>
      <c r="I104" s="65"/>
      <c r="J104" s="75">
        <v>2004</v>
      </c>
    </row>
    <row r="105" spans="1:10" ht="27" customHeight="1">
      <c r="A105" s="66"/>
      <c r="B105" s="11" t="s">
        <v>189</v>
      </c>
      <c r="C105" s="41"/>
      <c r="D105" s="24"/>
      <c r="E105" s="24"/>
      <c r="F105" s="50">
        <f t="shared" si="5"/>
        <v>30000</v>
      </c>
      <c r="G105" s="50">
        <f>SUM(G106)</f>
        <v>30000</v>
      </c>
      <c r="H105" s="50">
        <f>SUM(H106)</f>
        <v>0</v>
      </c>
      <c r="I105" s="50">
        <f>SUM(I106:I107)</f>
        <v>0</v>
      </c>
      <c r="J105" s="25"/>
    </row>
    <row r="106" spans="1:10" ht="30.75" customHeight="1">
      <c r="A106" s="66">
        <v>54</v>
      </c>
      <c r="B106" s="64" t="s">
        <v>18</v>
      </c>
      <c r="C106" s="36" t="s">
        <v>166</v>
      </c>
      <c r="D106" s="65">
        <v>115000</v>
      </c>
      <c r="E106" s="54"/>
      <c r="F106" s="65">
        <f t="shared" si="5"/>
        <v>30000</v>
      </c>
      <c r="G106" s="65">
        <v>30000</v>
      </c>
      <c r="H106" s="65"/>
      <c r="I106" s="65"/>
      <c r="J106" s="75" t="s">
        <v>95</v>
      </c>
    </row>
    <row r="107" spans="1:10" ht="39.75" customHeight="1">
      <c r="A107" s="66"/>
      <c r="B107" s="7" t="s">
        <v>86</v>
      </c>
      <c r="C107" s="36"/>
      <c r="D107" s="20"/>
      <c r="E107" s="20"/>
      <c r="F107" s="31">
        <f t="shared" si="5"/>
        <v>5177400</v>
      </c>
      <c r="G107" s="31">
        <f>SUM(G108,G111,G114,G116)</f>
        <v>2695000</v>
      </c>
      <c r="H107" s="31">
        <f>SUM(H108,H111,H114,H116)</f>
        <v>2482400</v>
      </c>
      <c r="I107" s="31">
        <f>SUM(I108,I111,I114,I116)</f>
        <v>0</v>
      </c>
      <c r="J107" s="75"/>
    </row>
    <row r="108" spans="1:10" s="2" customFormat="1" ht="25.5" customHeight="1">
      <c r="A108" s="23"/>
      <c r="B108" s="11" t="s">
        <v>76</v>
      </c>
      <c r="C108" s="41"/>
      <c r="D108" s="24"/>
      <c r="E108" s="24"/>
      <c r="F108" s="50">
        <f t="shared" si="5"/>
        <v>1500000</v>
      </c>
      <c r="G108" s="50">
        <f>SUM(G109:G110)</f>
        <v>1500000</v>
      </c>
      <c r="H108" s="50">
        <f>SUM(H109:H110)</f>
        <v>0</v>
      </c>
      <c r="I108" s="50">
        <f>SUM(I109:I110)</f>
        <v>0</v>
      </c>
      <c r="J108" s="25"/>
    </row>
    <row r="109" spans="1:10" ht="107.25" customHeight="1">
      <c r="A109" s="66">
        <v>55</v>
      </c>
      <c r="B109" s="64" t="s">
        <v>126</v>
      </c>
      <c r="C109" s="36" t="s">
        <v>84</v>
      </c>
      <c r="D109" s="65">
        <v>73098700</v>
      </c>
      <c r="E109" s="54"/>
      <c r="F109" s="65">
        <f t="shared" si="5"/>
        <v>1500000</v>
      </c>
      <c r="G109" s="65">
        <v>1500000</v>
      </c>
      <c r="H109" s="65"/>
      <c r="I109" s="65"/>
      <c r="J109" s="75" t="s">
        <v>1</v>
      </c>
    </row>
    <row r="110" spans="1:10" ht="38.25" customHeight="1" hidden="1">
      <c r="A110" s="66"/>
      <c r="B110" s="64"/>
      <c r="C110" s="38"/>
      <c r="D110" s="54"/>
      <c r="E110" s="54"/>
      <c r="F110" s="65">
        <f t="shared" si="5"/>
        <v>0</v>
      </c>
      <c r="G110" s="65"/>
      <c r="H110" s="65"/>
      <c r="I110" s="65"/>
      <c r="J110" s="75"/>
    </row>
    <row r="111" spans="1:10" s="2" customFormat="1" ht="29.25" customHeight="1">
      <c r="A111" s="23"/>
      <c r="B111" s="11" t="s">
        <v>77</v>
      </c>
      <c r="C111" s="41"/>
      <c r="D111" s="24"/>
      <c r="E111" s="24"/>
      <c r="F111" s="50">
        <f t="shared" si="5"/>
        <v>1982400</v>
      </c>
      <c r="G111" s="50">
        <f>SUM(G112:G113)</f>
        <v>0</v>
      </c>
      <c r="H111" s="50">
        <f>SUM(H112:H113)</f>
        <v>1982400</v>
      </c>
      <c r="I111" s="50">
        <f>SUM(I112:I113)</f>
        <v>0</v>
      </c>
      <c r="J111" s="25"/>
    </row>
    <row r="112" spans="1:10" ht="68.25" customHeight="1">
      <c r="A112" s="66">
        <v>56</v>
      </c>
      <c r="B112" s="64" t="s">
        <v>41</v>
      </c>
      <c r="C112" s="36"/>
      <c r="D112" s="54"/>
      <c r="E112" s="54">
        <v>5233100</v>
      </c>
      <c r="F112" s="65">
        <f t="shared" si="5"/>
        <v>1982400</v>
      </c>
      <c r="G112" s="65"/>
      <c r="H112" s="65">
        <v>1982400</v>
      </c>
      <c r="I112" s="65"/>
      <c r="J112" s="75">
        <v>2004</v>
      </c>
    </row>
    <row r="113" spans="1:10" ht="33.75" customHeight="1" hidden="1">
      <c r="A113" s="66"/>
      <c r="B113" s="64"/>
      <c r="C113" s="36"/>
      <c r="D113" s="54"/>
      <c r="E113" s="54"/>
      <c r="F113" s="65">
        <f t="shared" si="5"/>
        <v>0</v>
      </c>
      <c r="G113" s="65"/>
      <c r="H113" s="65"/>
      <c r="I113" s="65"/>
      <c r="J113" s="75"/>
    </row>
    <row r="114" spans="1:10" s="2" customFormat="1" ht="28.5" customHeight="1">
      <c r="A114" s="23"/>
      <c r="B114" s="11" t="s">
        <v>78</v>
      </c>
      <c r="C114" s="41"/>
      <c r="D114" s="24"/>
      <c r="E114" s="24"/>
      <c r="F114" s="50">
        <f t="shared" si="5"/>
        <v>400000</v>
      </c>
      <c r="G114" s="50">
        <f>SUM(G115)</f>
        <v>400000</v>
      </c>
      <c r="H114" s="50">
        <f>SUM(H115)</f>
        <v>0</v>
      </c>
      <c r="I114" s="50">
        <f>SUM(I115)</f>
        <v>0</v>
      </c>
      <c r="J114" s="25"/>
    </row>
    <row r="115" spans="1:10" ht="40.5" customHeight="1">
      <c r="A115" s="66">
        <v>57</v>
      </c>
      <c r="B115" s="64" t="s">
        <v>144</v>
      </c>
      <c r="C115" s="36"/>
      <c r="D115" s="54"/>
      <c r="E115" s="54"/>
      <c r="F115" s="65">
        <f t="shared" si="5"/>
        <v>400000</v>
      </c>
      <c r="G115" s="65">
        <v>400000</v>
      </c>
      <c r="H115" s="65"/>
      <c r="I115" s="65"/>
      <c r="J115" s="75" t="s">
        <v>31</v>
      </c>
    </row>
    <row r="116" spans="1:10" s="2" customFormat="1" ht="26.25" customHeight="1">
      <c r="A116" s="23"/>
      <c r="B116" s="11" t="s">
        <v>79</v>
      </c>
      <c r="C116" s="41"/>
      <c r="D116" s="24"/>
      <c r="E116" s="24"/>
      <c r="F116" s="50">
        <f t="shared" si="5"/>
        <v>1295000</v>
      </c>
      <c r="G116" s="50">
        <f>SUM(G117:G122)</f>
        <v>795000</v>
      </c>
      <c r="H116" s="50">
        <f>SUM(H117:H122)</f>
        <v>500000</v>
      </c>
      <c r="I116" s="50">
        <f>SUM(I117:I122)</f>
        <v>0</v>
      </c>
      <c r="J116" s="25"/>
    </row>
    <row r="117" spans="1:10" ht="50.25" customHeight="1">
      <c r="A117" s="66">
        <v>58</v>
      </c>
      <c r="B117" s="64" t="s">
        <v>42</v>
      </c>
      <c r="C117" s="38" t="s">
        <v>47</v>
      </c>
      <c r="D117" s="54"/>
      <c r="E117" s="54"/>
      <c r="F117" s="65">
        <f t="shared" si="5"/>
        <v>300000</v>
      </c>
      <c r="G117" s="65">
        <v>300000</v>
      </c>
      <c r="H117" s="65"/>
      <c r="I117" s="65"/>
      <c r="J117" s="75" t="s">
        <v>31</v>
      </c>
    </row>
    <row r="118" spans="1:10" ht="51.75" customHeight="1">
      <c r="A118" s="66">
        <v>59</v>
      </c>
      <c r="B118" s="64" t="s">
        <v>123</v>
      </c>
      <c r="C118" s="36" t="s">
        <v>145</v>
      </c>
      <c r="D118" s="65">
        <v>250000</v>
      </c>
      <c r="E118" s="54"/>
      <c r="F118" s="65">
        <f t="shared" si="5"/>
        <v>100000</v>
      </c>
      <c r="G118" s="65">
        <v>100000</v>
      </c>
      <c r="H118" s="65"/>
      <c r="I118" s="65"/>
      <c r="J118" s="75">
        <v>2004</v>
      </c>
    </row>
    <row r="119" spans="1:10" ht="51.75" customHeight="1">
      <c r="A119" s="66">
        <v>60</v>
      </c>
      <c r="B119" s="64" t="s">
        <v>146</v>
      </c>
      <c r="C119" s="36" t="s">
        <v>10</v>
      </c>
      <c r="D119" s="65">
        <v>45000</v>
      </c>
      <c r="E119" s="54"/>
      <c r="F119" s="65">
        <f t="shared" si="5"/>
        <v>45000</v>
      </c>
      <c r="G119" s="65">
        <v>45000</v>
      </c>
      <c r="H119" s="65"/>
      <c r="I119" s="65"/>
      <c r="J119" s="75">
        <v>2004</v>
      </c>
    </row>
    <row r="120" spans="1:10" ht="74.25" customHeight="1">
      <c r="A120" s="66">
        <v>61</v>
      </c>
      <c r="B120" s="64" t="s">
        <v>124</v>
      </c>
      <c r="C120" s="36" t="s">
        <v>208</v>
      </c>
      <c r="D120" s="65">
        <v>3500000</v>
      </c>
      <c r="E120" s="54"/>
      <c r="F120" s="65">
        <f t="shared" si="5"/>
        <v>500000</v>
      </c>
      <c r="G120" s="65"/>
      <c r="H120" s="65">
        <v>500000</v>
      </c>
      <c r="I120" s="65"/>
      <c r="J120" s="75" t="s">
        <v>52</v>
      </c>
    </row>
    <row r="121" spans="1:10" ht="41.25" customHeight="1">
      <c r="A121" s="66">
        <v>62</v>
      </c>
      <c r="B121" s="64" t="s">
        <v>147</v>
      </c>
      <c r="C121" s="36"/>
      <c r="D121" s="54">
        <v>150000</v>
      </c>
      <c r="E121" s="54"/>
      <c r="F121" s="65">
        <f t="shared" si="5"/>
        <v>150000</v>
      </c>
      <c r="G121" s="65">
        <v>150000</v>
      </c>
      <c r="H121" s="65"/>
      <c r="I121" s="65"/>
      <c r="J121" s="75">
        <v>2004</v>
      </c>
    </row>
    <row r="122" spans="1:10" ht="53.25" customHeight="1">
      <c r="A122" s="66">
        <v>63</v>
      </c>
      <c r="B122" s="52" t="s">
        <v>206</v>
      </c>
      <c r="C122" s="36"/>
      <c r="D122" s="65">
        <v>4490000</v>
      </c>
      <c r="E122" s="54"/>
      <c r="F122" s="65">
        <f t="shared" si="5"/>
        <v>200000</v>
      </c>
      <c r="G122" s="65">
        <v>200000</v>
      </c>
      <c r="H122" s="65"/>
      <c r="I122" s="65"/>
      <c r="J122" s="109" t="s">
        <v>186</v>
      </c>
    </row>
    <row r="123" spans="1:10" s="127" customFormat="1" ht="27" customHeight="1">
      <c r="A123" s="130"/>
      <c r="B123" s="123" t="s">
        <v>11</v>
      </c>
      <c r="C123" s="131"/>
      <c r="D123" s="124"/>
      <c r="E123" s="124"/>
      <c r="F123" s="125">
        <f t="shared" si="5"/>
        <v>54700</v>
      </c>
      <c r="G123" s="125">
        <f aca="true" t="shared" si="7" ref="G123:I124">SUM(G124)</f>
        <v>54700</v>
      </c>
      <c r="H123" s="125">
        <f t="shared" si="7"/>
        <v>0</v>
      </c>
      <c r="I123" s="125">
        <f t="shared" si="7"/>
        <v>0</v>
      </c>
      <c r="J123" s="126"/>
    </row>
    <row r="124" spans="1:10" s="120" customFormat="1" ht="21.75" customHeight="1">
      <c r="A124" s="121"/>
      <c r="B124" s="111" t="s">
        <v>12</v>
      </c>
      <c r="C124" s="112"/>
      <c r="D124" s="114"/>
      <c r="E124" s="114"/>
      <c r="F124" s="115">
        <f t="shared" si="5"/>
        <v>54700</v>
      </c>
      <c r="G124" s="115">
        <f t="shared" si="7"/>
        <v>54700</v>
      </c>
      <c r="H124" s="115">
        <f t="shared" si="7"/>
        <v>0</v>
      </c>
      <c r="I124" s="115">
        <f t="shared" si="7"/>
        <v>0</v>
      </c>
      <c r="J124" s="116"/>
    </row>
    <row r="125" spans="1:10" ht="28.5" customHeight="1">
      <c r="A125" s="66">
        <v>64</v>
      </c>
      <c r="B125" s="52" t="s">
        <v>13</v>
      </c>
      <c r="C125" s="36" t="s">
        <v>14</v>
      </c>
      <c r="D125" s="65">
        <v>54700</v>
      </c>
      <c r="E125" s="54"/>
      <c r="F125" s="65">
        <f t="shared" si="5"/>
        <v>54700</v>
      </c>
      <c r="G125" s="65">
        <v>54700</v>
      </c>
      <c r="H125" s="65"/>
      <c r="I125" s="65"/>
      <c r="J125" s="75">
        <v>2004</v>
      </c>
    </row>
    <row r="126" spans="1:10" s="1" customFormat="1" ht="21.75" customHeight="1">
      <c r="A126" s="22"/>
      <c r="B126" s="7" t="s">
        <v>82</v>
      </c>
      <c r="C126" s="43"/>
      <c r="D126" s="20"/>
      <c r="E126" s="20"/>
      <c r="F126" s="31">
        <f t="shared" si="5"/>
        <v>1500000</v>
      </c>
      <c r="G126" s="31">
        <f>SUM(G127)</f>
        <v>1500000</v>
      </c>
      <c r="H126" s="31">
        <f>SUM(H127)</f>
        <v>0</v>
      </c>
      <c r="I126" s="31">
        <f>SUM(I127)</f>
        <v>0</v>
      </c>
      <c r="J126" s="21"/>
    </row>
    <row r="127" spans="1:10" s="120" customFormat="1" ht="20.25" customHeight="1">
      <c r="A127" s="121"/>
      <c r="B127" s="111" t="s">
        <v>83</v>
      </c>
      <c r="C127" s="136"/>
      <c r="D127" s="114">
        <f>SUM(D128)</f>
        <v>3250000</v>
      </c>
      <c r="E127" s="114">
        <f>SUM(E128)</f>
        <v>800000</v>
      </c>
      <c r="F127" s="115">
        <f t="shared" si="5"/>
        <v>1500000</v>
      </c>
      <c r="G127" s="114">
        <f>SUM(G128)</f>
        <v>1500000</v>
      </c>
      <c r="H127" s="115"/>
      <c r="I127" s="115"/>
      <c r="J127" s="116"/>
    </row>
    <row r="128" spans="1:10" ht="82.5" customHeight="1">
      <c r="A128" s="66">
        <v>65</v>
      </c>
      <c r="B128" s="64" t="s">
        <v>125</v>
      </c>
      <c r="C128" s="38" t="s">
        <v>43</v>
      </c>
      <c r="D128" s="54">
        <v>3250000</v>
      </c>
      <c r="E128" s="65">
        <v>800000</v>
      </c>
      <c r="F128" s="65">
        <f>SUM(G128:I128)</f>
        <v>1500000</v>
      </c>
      <c r="G128" s="65">
        <v>1500000</v>
      </c>
      <c r="H128" s="65"/>
      <c r="I128" s="65"/>
      <c r="J128" s="75" t="s">
        <v>44</v>
      </c>
    </row>
    <row r="129" spans="1:11" ht="112.5" customHeight="1">
      <c r="A129" s="78"/>
      <c r="B129" s="139" t="s">
        <v>187</v>
      </c>
      <c r="C129" s="139"/>
      <c r="D129" s="139"/>
      <c r="E129" s="139"/>
      <c r="F129" s="139"/>
      <c r="G129" s="139"/>
      <c r="H129" s="139"/>
      <c r="I129" s="139"/>
      <c r="J129" s="139"/>
      <c r="K129" s="79"/>
    </row>
    <row r="130" spans="1:10" ht="171.75" customHeight="1" hidden="1">
      <c r="A130" s="80"/>
      <c r="B130" s="81" t="s">
        <v>7</v>
      </c>
      <c r="C130" s="72"/>
      <c r="D130" s="82"/>
      <c r="E130" s="83"/>
      <c r="F130" s="65" t="e">
        <f>SUM(F11,F12,F18:F24,F25,F30,F29:F35,F46:F47,F50,F52,F54,F62:F69,F90,F92,#REF!,F109,F112,F115,F117:F118,F120:F122,#REF!)</f>
        <v>#REF!</v>
      </c>
      <c r="G130" s="65" t="e">
        <f>SUM(G11,G12,G18:G24,G25,G30,G29:G35,G46:G47,G50,G52,G54,G62:G69,G90,G92,#REF!,G109,G112,G115,G117:G118,G120:G122,#REF!)</f>
        <v>#REF!</v>
      </c>
      <c r="H130" s="65" t="e">
        <f>SUM(H11,H12,H18:H24,H25,H30,H29:H35,H46:H47,H50,H52,H54,H62:H69,H90,H92,#REF!,H109,H112,H115,H117:H118,H120:H122,#REF!)</f>
        <v>#REF!</v>
      </c>
      <c r="I130" s="65" t="e">
        <f>SUM(I11,I12,I18:I24,I25,I30,I29:I35,I46:I47,I50,I52,I54,I62:I69,I90,I92,#REF!,I109,I112,I115,I117:I118,I120:I122,#REF!)</f>
        <v>#REF!</v>
      </c>
      <c r="J130" s="75"/>
    </row>
    <row r="131" spans="1:10" ht="171.75" customHeight="1" hidden="1">
      <c r="A131" s="80"/>
      <c r="B131" s="81" t="s">
        <v>8</v>
      </c>
      <c r="C131" s="72"/>
      <c r="D131" s="82"/>
      <c r="E131" s="83"/>
      <c r="F131" s="65" t="e">
        <f>SUM(F26,F36:F42,F43:F45,F75:F75,F77:F78,F104,F106,F119,F125,#REF!)</f>
        <v>#REF!</v>
      </c>
      <c r="G131" s="65" t="e">
        <f>SUM(G26,G36:G42,G43:G45,G75:G75,G77:G78,G104,G106,G119,G125,#REF!)</f>
        <v>#REF!</v>
      </c>
      <c r="H131" s="65" t="e">
        <f>SUM(H26,H36:H42,H43:H45,H75:H75,H77:H78,H104,H106,H119,H125,#REF!)</f>
        <v>#REF!</v>
      </c>
      <c r="I131" s="65" t="e">
        <f>SUM(I26,I36:I42,I43:I45,I75:I75,I77:I78,I104,I106,I119,I125,#REF!)</f>
        <v>#REF!</v>
      </c>
      <c r="J131" s="75"/>
    </row>
    <row r="132" spans="1:10" ht="171.75" customHeight="1" hidden="1">
      <c r="A132" s="80"/>
      <c r="B132" s="81"/>
      <c r="C132" s="72"/>
      <c r="D132" s="82"/>
      <c r="E132" s="83"/>
      <c r="F132" s="65"/>
      <c r="G132" s="65"/>
      <c r="H132" s="65"/>
      <c r="I132" s="65"/>
      <c r="J132" s="75"/>
    </row>
    <row r="133" spans="1:10" ht="171.75" customHeight="1" hidden="1">
      <c r="A133" s="142" t="s">
        <v>87</v>
      </c>
      <c r="B133" s="142"/>
      <c r="C133" s="142"/>
      <c r="D133" s="29"/>
      <c r="E133" s="29"/>
      <c r="F133" s="84"/>
      <c r="G133" s="84"/>
      <c r="H133" s="84"/>
      <c r="I133" s="84"/>
      <c r="J133" s="85"/>
    </row>
    <row r="134" spans="1:11" ht="171.75" customHeight="1" hidden="1">
      <c r="A134" s="142" t="s">
        <v>64</v>
      </c>
      <c r="B134" s="142"/>
      <c r="C134" s="142"/>
      <c r="D134" s="69"/>
      <c r="E134" s="30"/>
      <c r="F134" s="31">
        <f aca="true" t="shared" si="8" ref="F134:F155">SUM(G134:I134)</f>
        <v>1070</v>
      </c>
      <c r="G134" s="31">
        <f>SUM(G135:G136)</f>
        <v>1070</v>
      </c>
      <c r="H134" s="31">
        <f>SUM(H135:H136)</f>
        <v>0</v>
      </c>
      <c r="I134" s="31">
        <f>SUM(I135:I136)</f>
        <v>0</v>
      </c>
      <c r="J134" s="87"/>
      <c r="K134" s="79"/>
    </row>
    <row r="135" spans="1:11" ht="171.75" customHeight="1" hidden="1">
      <c r="A135" s="141" t="s">
        <v>58</v>
      </c>
      <c r="B135" s="141"/>
      <c r="C135" s="141"/>
      <c r="D135" s="88"/>
      <c r="E135" s="75"/>
      <c r="F135" s="65">
        <f t="shared" si="8"/>
        <v>970</v>
      </c>
      <c r="G135" s="65">
        <v>970</v>
      </c>
      <c r="H135" s="65"/>
      <c r="I135" s="65"/>
      <c r="J135" s="87"/>
      <c r="K135" s="79"/>
    </row>
    <row r="136" spans="1:11" ht="171.75" customHeight="1" hidden="1">
      <c r="A136" s="141" t="s">
        <v>96</v>
      </c>
      <c r="B136" s="141"/>
      <c r="C136" s="141"/>
      <c r="D136" s="88"/>
      <c r="E136" s="75"/>
      <c r="F136" s="65">
        <f t="shared" si="8"/>
        <v>100</v>
      </c>
      <c r="G136" s="65">
        <v>100</v>
      </c>
      <c r="H136" s="65"/>
      <c r="I136" s="65"/>
      <c r="J136" s="87"/>
      <c r="K136" s="79"/>
    </row>
    <row r="137" spans="1:11" ht="171.75" customHeight="1" hidden="1">
      <c r="A137" s="142" t="s">
        <v>63</v>
      </c>
      <c r="B137" s="142"/>
      <c r="C137" s="142"/>
      <c r="D137" s="88"/>
      <c r="E137" s="75"/>
      <c r="F137" s="31">
        <f t="shared" si="8"/>
        <v>3992750</v>
      </c>
      <c r="G137" s="31">
        <f>SUM(G138:G141)</f>
        <v>19750</v>
      </c>
      <c r="H137" s="31">
        <f>SUM(H138:H141)</f>
        <v>0</v>
      </c>
      <c r="I137" s="31">
        <f>SUM(I138:I141)</f>
        <v>3973000</v>
      </c>
      <c r="J137" s="87"/>
      <c r="K137" s="79"/>
    </row>
    <row r="138" spans="1:11" ht="171.75" customHeight="1" hidden="1">
      <c r="A138" s="141" t="s">
        <v>97</v>
      </c>
      <c r="B138" s="141"/>
      <c r="C138" s="141"/>
      <c r="D138" s="88"/>
      <c r="E138" s="89"/>
      <c r="F138" s="65">
        <f t="shared" si="8"/>
        <v>23000</v>
      </c>
      <c r="G138" s="65"/>
      <c r="H138" s="65"/>
      <c r="I138" s="65">
        <v>23000</v>
      </c>
      <c r="J138" s="87"/>
      <c r="K138" s="79"/>
    </row>
    <row r="139" spans="1:11" ht="171.75" customHeight="1" hidden="1">
      <c r="A139" s="141" t="s">
        <v>118</v>
      </c>
      <c r="B139" s="141"/>
      <c r="C139" s="141"/>
      <c r="D139" s="88"/>
      <c r="E139" s="89"/>
      <c r="F139" s="65">
        <f t="shared" si="8"/>
        <v>19750</v>
      </c>
      <c r="G139" s="65">
        <v>19750</v>
      </c>
      <c r="H139" s="65"/>
      <c r="I139" s="65"/>
      <c r="J139" s="87"/>
      <c r="K139" s="79"/>
    </row>
    <row r="140" spans="1:11" ht="171.75" customHeight="1" hidden="1">
      <c r="A140" s="141" t="s">
        <v>55</v>
      </c>
      <c r="B140" s="141"/>
      <c r="C140" s="141"/>
      <c r="D140" s="88"/>
      <c r="E140" s="89"/>
      <c r="F140" s="65">
        <f t="shared" si="8"/>
        <v>3950000</v>
      </c>
      <c r="G140" s="65"/>
      <c r="H140" s="65"/>
      <c r="I140" s="65">
        <v>3950000</v>
      </c>
      <c r="J140" s="87"/>
      <c r="K140" s="79"/>
    </row>
    <row r="141" spans="1:11" ht="171.75" customHeight="1" hidden="1">
      <c r="A141" s="141" t="s">
        <v>98</v>
      </c>
      <c r="B141" s="141"/>
      <c r="C141" s="141"/>
      <c r="D141" s="88"/>
      <c r="E141" s="89"/>
      <c r="F141" s="90">
        <f t="shared" si="8"/>
        <v>0</v>
      </c>
      <c r="G141" s="65"/>
      <c r="H141" s="65"/>
      <c r="I141" s="65"/>
      <c r="J141" s="87"/>
      <c r="K141" s="79"/>
    </row>
    <row r="142" spans="1:11" ht="171.75" customHeight="1" hidden="1">
      <c r="A142" s="143" t="s">
        <v>70</v>
      </c>
      <c r="B142" s="143"/>
      <c r="C142" s="143"/>
      <c r="D142" s="88"/>
      <c r="E142" s="89"/>
      <c r="F142" s="32">
        <f t="shared" si="8"/>
        <v>1200</v>
      </c>
      <c r="G142" s="32">
        <f>SUM(G143)</f>
        <v>100</v>
      </c>
      <c r="H142" s="32">
        <f>SUM(H143)</f>
        <v>1100</v>
      </c>
      <c r="I142" s="32">
        <f>SUM(I143)</f>
        <v>0</v>
      </c>
      <c r="J142" s="87"/>
      <c r="K142" s="79"/>
    </row>
    <row r="143" spans="1:11" ht="171.75" customHeight="1" hidden="1">
      <c r="A143" s="141" t="s">
        <v>93</v>
      </c>
      <c r="B143" s="141"/>
      <c r="C143" s="141"/>
      <c r="D143" s="88"/>
      <c r="E143" s="89"/>
      <c r="F143" s="65">
        <f t="shared" si="8"/>
        <v>1200</v>
      </c>
      <c r="G143" s="65">
        <v>100</v>
      </c>
      <c r="H143" s="65">
        <v>1100</v>
      </c>
      <c r="I143" s="65"/>
      <c r="J143" s="87"/>
      <c r="K143" s="79"/>
    </row>
    <row r="144" spans="1:11" s="1" customFormat="1" ht="171.75" customHeight="1" hidden="1">
      <c r="A144" s="142" t="s">
        <v>80</v>
      </c>
      <c r="B144" s="142"/>
      <c r="C144" s="142"/>
      <c r="D144" s="70"/>
      <c r="E144" s="21"/>
      <c r="F144" s="31">
        <f t="shared" si="8"/>
        <v>900</v>
      </c>
      <c r="G144" s="31">
        <f>SUM(G145)</f>
        <v>350</v>
      </c>
      <c r="H144" s="31">
        <f>SUM(H145)</f>
        <v>250</v>
      </c>
      <c r="I144" s="31">
        <f>SUM(I145)</f>
        <v>300</v>
      </c>
      <c r="J144" s="4"/>
      <c r="K144" s="5"/>
    </row>
    <row r="145" spans="1:11" ht="171.75" customHeight="1" hidden="1">
      <c r="A145" s="141" t="s">
        <v>59</v>
      </c>
      <c r="B145" s="141"/>
      <c r="C145" s="141"/>
      <c r="D145" s="91"/>
      <c r="E145" s="92"/>
      <c r="F145" s="90">
        <f t="shared" si="8"/>
        <v>900</v>
      </c>
      <c r="G145" s="90">
        <v>350</v>
      </c>
      <c r="H145" s="90">
        <v>250</v>
      </c>
      <c r="I145" s="90">
        <v>300</v>
      </c>
      <c r="J145" s="93"/>
      <c r="K145" s="79"/>
    </row>
    <row r="146" spans="1:11" s="1" customFormat="1" ht="171.75" customHeight="1" hidden="1">
      <c r="A146" s="142" t="s">
        <v>86</v>
      </c>
      <c r="B146" s="142"/>
      <c r="C146" s="142"/>
      <c r="D146" s="71"/>
      <c r="E146" s="3"/>
      <c r="F146" s="31">
        <f t="shared" si="8"/>
        <v>48140</v>
      </c>
      <c r="G146" s="31">
        <f>SUM(G147:G151)</f>
        <v>23400</v>
      </c>
      <c r="H146" s="31">
        <f>SUM(H147:H151)</f>
        <v>18200</v>
      </c>
      <c r="I146" s="31">
        <f>SUM(I147:I151)</f>
        <v>6540</v>
      </c>
      <c r="J146" s="33"/>
      <c r="K146" s="5"/>
    </row>
    <row r="147" spans="1:11" ht="171.75" customHeight="1" hidden="1">
      <c r="A147" s="141" t="s">
        <v>54</v>
      </c>
      <c r="B147" s="144"/>
      <c r="C147" s="144"/>
      <c r="D147" s="88"/>
      <c r="E147" s="75"/>
      <c r="F147" s="65">
        <f t="shared" si="8"/>
        <v>34900</v>
      </c>
      <c r="G147" s="65">
        <v>19700</v>
      </c>
      <c r="H147" s="65">
        <v>15200</v>
      </c>
      <c r="I147" s="65"/>
      <c r="J147" s="94"/>
      <c r="K147" s="79"/>
    </row>
    <row r="148" spans="1:11" ht="171.75" customHeight="1" hidden="1">
      <c r="A148" s="141" t="s">
        <v>46</v>
      </c>
      <c r="B148" s="144"/>
      <c r="C148" s="144"/>
      <c r="D148" s="88"/>
      <c r="E148" s="75"/>
      <c r="F148" s="65">
        <f t="shared" si="8"/>
        <v>5500</v>
      </c>
      <c r="G148" s="65">
        <v>3000</v>
      </c>
      <c r="H148" s="65">
        <v>2500</v>
      </c>
      <c r="I148" s="65"/>
      <c r="J148" s="94"/>
      <c r="K148" s="79"/>
    </row>
    <row r="149" spans="1:11" ht="171.75" customHeight="1" hidden="1">
      <c r="A149" s="141" t="s">
        <v>51</v>
      </c>
      <c r="B149" s="144"/>
      <c r="C149" s="144"/>
      <c r="D149" s="88"/>
      <c r="E149" s="75"/>
      <c r="F149" s="65">
        <f t="shared" si="8"/>
        <v>6000</v>
      </c>
      <c r="G149" s="65"/>
      <c r="H149" s="65"/>
      <c r="I149" s="65">
        <v>6000</v>
      </c>
      <c r="J149" s="94"/>
      <c r="K149" s="79"/>
    </row>
    <row r="150" spans="1:11" ht="171.75" customHeight="1" hidden="1">
      <c r="A150" s="141" t="s">
        <v>99</v>
      </c>
      <c r="B150" s="141"/>
      <c r="C150" s="141"/>
      <c r="D150" s="88"/>
      <c r="E150" s="75"/>
      <c r="F150" s="65">
        <f t="shared" si="8"/>
        <v>640</v>
      </c>
      <c r="G150" s="65">
        <v>200</v>
      </c>
      <c r="H150" s="65">
        <v>200</v>
      </c>
      <c r="I150" s="65">
        <v>240</v>
      </c>
      <c r="J150" s="94"/>
      <c r="K150" s="79"/>
    </row>
    <row r="151" spans="1:11" ht="171.75" customHeight="1" hidden="1">
      <c r="A151" s="141" t="s">
        <v>57</v>
      </c>
      <c r="B151" s="141"/>
      <c r="C151" s="141"/>
      <c r="D151" s="95"/>
      <c r="E151" s="92"/>
      <c r="F151" s="90">
        <f t="shared" si="8"/>
        <v>1100</v>
      </c>
      <c r="G151" s="90">
        <v>500</v>
      </c>
      <c r="H151" s="90">
        <v>300</v>
      </c>
      <c r="I151" s="90">
        <v>300</v>
      </c>
      <c r="J151" s="96"/>
      <c r="K151" s="79"/>
    </row>
    <row r="152" spans="1:11" ht="171.75" customHeight="1" hidden="1">
      <c r="A152" s="142" t="s">
        <v>82</v>
      </c>
      <c r="B152" s="142"/>
      <c r="C152" s="142"/>
      <c r="D152" s="97"/>
      <c r="E152" s="68"/>
      <c r="F152" s="51">
        <f t="shared" si="8"/>
        <v>1850</v>
      </c>
      <c r="G152" s="51">
        <f>SUM(G153:G154)</f>
        <v>650</v>
      </c>
      <c r="H152" s="51">
        <f>SUM(H153:H154)</f>
        <v>0</v>
      </c>
      <c r="I152" s="51">
        <f>SUM(I153:I154)</f>
        <v>1200</v>
      </c>
      <c r="J152" s="96"/>
      <c r="K152" s="79"/>
    </row>
    <row r="153" spans="1:11" ht="171.75" customHeight="1" hidden="1">
      <c r="A153" s="141" t="s">
        <v>25</v>
      </c>
      <c r="B153" s="141"/>
      <c r="C153" s="141"/>
      <c r="D153" s="88"/>
      <c r="E153" s="64"/>
      <c r="F153" s="67">
        <f t="shared" si="8"/>
        <v>650</v>
      </c>
      <c r="G153" s="67">
        <v>650</v>
      </c>
      <c r="H153" s="67"/>
      <c r="I153" s="67"/>
      <c r="J153" s="98"/>
      <c r="K153" s="79"/>
    </row>
    <row r="154" spans="1:11" ht="171.75" customHeight="1" hidden="1">
      <c r="A154" s="141" t="s">
        <v>92</v>
      </c>
      <c r="B154" s="141"/>
      <c r="C154" s="141"/>
      <c r="D154" s="88"/>
      <c r="E154" s="92"/>
      <c r="F154" s="89">
        <f t="shared" si="8"/>
        <v>1200</v>
      </c>
      <c r="G154" s="89"/>
      <c r="H154" s="65"/>
      <c r="I154" s="65">
        <v>1200</v>
      </c>
      <c r="J154" s="93"/>
      <c r="K154" s="79"/>
    </row>
    <row r="155" spans="1:11" ht="171.75" customHeight="1" hidden="1">
      <c r="A155" s="143" t="s">
        <v>56</v>
      </c>
      <c r="B155" s="143"/>
      <c r="C155" s="143"/>
      <c r="D155" s="88"/>
      <c r="E155" s="92"/>
      <c r="F155" s="31">
        <f t="shared" si="8"/>
        <v>4045910</v>
      </c>
      <c r="G155" s="31">
        <f>SUM(G134,G137,G142,G144,G146,G152)</f>
        <v>45320</v>
      </c>
      <c r="H155" s="31">
        <f>SUM(H134,H137,H142,H144,H146,H152)</f>
        <v>19550</v>
      </c>
      <c r="I155" s="31">
        <f>SUM(I134,I137,I144,I146,I152)</f>
        <v>3981040</v>
      </c>
      <c r="J155" s="93"/>
      <c r="K155" s="79"/>
    </row>
    <row r="156" spans="1:11" ht="12.75" hidden="1">
      <c r="A156" s="99"/>
      <c r="B156" s="79"/>
      <c r="C156" s="73"/>
      <c r="J156" s="86"/>
      <c r="K156" s="79"/>
    </row>
    <row r="157" spans="1:11" ht="12.75" hidden="1">
      <c r="A157" s="99"/>
      <c r="B157" s="79"/>
      <c r="C157" s="73"/>
      <c r="J157" s="86"/>
      <c r="K157" s="79"/>
    </row>
    <row r="158" spans="1:11" ht="171.75" customHeight="1" hidden="1">
      <c r="A158" s="148" t="s">
        <v>26</v>
      </c>
      <c r="B158" s="148"/>
      <c r="C158" s="148"/>
      <c r="D158" s="95"/>
      <c r="E158" s="92"/>
      <c r="F158" s="31">
        <f>F8-F155</f>
        <v>26358490</v>
      </c>
      <c r="G158" s="31">
        <f>G8-G155</f>
        <v>22868680</v>
      </c>
      <c r="H158" s="31">
        <f>H8-H155</f>
        <v>2762850</v>
      </c>
      <c r="I158" s="31">
        <f>I8-I155</f>
        <v>726960</v>
      </c>
      <c r="J158" s="86"/>
      <c r="K158" s="79"/>
    </row>
    <row r="159" spans="1:11" ht="171.75" customHeight="1" hidden="1">
      <c r="A159" s="140" t="s">
        <v>64</v>
      </c>
      <c r="B159" s="140"/>
      <c r="C159" s="140"/>
      <c r="D159" s="95"/>
      <c r="E159" s="92"/>
      <c r="F159" s="65">
        <f>F9-F134</f>
        <v>1478930</v>
      </c>
      <c r="G159" s="90">
        <f>G9-G134</f>
        <v>1478930</v>
      </c>
      <c r="H159" s="90">
        <f>H9-H134</f>
        <v>0</v>
      </c>
      <c r="I159" s="90">
        <f>I9-I134</f>
        <v>0</v>
      </c>
      <c r="J159" s="86"/>
      <c r="K159" s="79"/>
    </row>
    <row r="160" spans="1:11" ht="171.75" customHeight="1" hidden="1">
      <c r="A160" s="140" t="s">
        <v>89</v>
      </c>
      <c r="B160" s="140"/>
      <c r="C160" s="140"/>
      <c r="D160" s="95"/>
      <c r="E160" s="92"/>
      <c r="F160" s="65">
        <f>F16-F137</f>
        <v>5575250</v>
      </c>
      <c r="G160" s="65">
        <f>G16-G137</f>
        <v>5048250</v>
      </c>
      <c r="H160" s="65">
        <f>H16-H137</f>
        <v>0</v>
      </c>
      <c r="I160" s="65">
        <f>I16-I137</f>
        <v>527000</v>
      </c>
      <c r="J160" s="86"/>
      <c r="K160" s="79"/>
    </row>
    <row r="161" spans="1:11" ht="171.75" customHeight="1" hidden="1">
      <c r="A161" s="140" t="s">
        <v>88</v>
      </c>
      <c r="B161" s="140"/>
      <c r="C161" s="140"/>
      <c r="D161" s="95"/>
      <c r="E161" s="92"/>
      <c r="F161" s="65">
        <f>F48</f>
        <v>2700000</v>
      </c>
      <c r="G161" s="65">
        <f>G48</f>
        <v>2700000</v>
      </c>
      <c r="H161" s="65">
        <f>H48</f>
        <v>0</v>
      </c>
      <c r="I161" s="65">
        <f>I48</f>
        <v>0</v>
      </c>
      <c r="J161" s="86"/>
      <c r="K161" s="79"/>
    </row>
    <row r="162" spans="1:11" ht="171.75" customHeight="1" hidden="1">
      <c r="A162" s="140" t="s">
        <v>68</v>
      </c>
      <c r="B162" s="140"/>
      <c r="C162" s="140"/>
      <c r="D162" s="95"/>
      <c r="E162" s="92"/>
      <c r="F162" s="65">
        <f>F58</f>
        <v>1051000</v>
      </c>
      <c r="G162" s="65">
        <f>G58</f>
        <v>1051000</v>
      </c>
      <c r="H162" s="65">
        <f>H58</f>
        <v>0</v>
      </c>
      <c r="I162" s="65">
        <f>I58</f>
        <v>0</v>
      </c>
      <c r="J162" s="86"/>
      <c r="K162" s="79"/>
    </row>
    <row r="163" spans="1:11" ht="171.75" customHeight="1" hidden="1">
      <c r="A163" s="140" t="s">
        <v>70</v>
      </c>
      <c r="B163" s="140"/>
      <c r="C163" s="140"/>
      <c r="D163" s="95"/>
      <c r="E163" s="92"/>
      <c r="F163" s="65">
        <f>F82-F142</f>
        <v>7738800</v>
      </c>
      <c r="G163" s="65">
        <f>G82-G142</f>
        <v>7739900</v>
      </c>
      <c r="H163" s="65">
        <f>H82-H142</f>
        <v>-1100</v>
      </c>
      <c r="I163" s="65">
        <f>I82-I142</f>
        <v>0</v>
      </c>
      <c r="J163" s="86"/>
      <c r="K163" s="79"/>
    </row>
    <row r="164" spans="1:11" ht="171.75" customHeight="1" hidden="1">
      <c r="A164" s="140" t="s">
        <v>80</v>
      </c>
      <c r="B164" s="140"/>
      <c r="C164" s="140"/>
      <c r="D164" s="95"/>
      <c r="E164" s="92"/>
      <c r="F164" s="65" t="e">
        <f>#REF!-F144</f>
        <v>#REF!</v>
      </c>
      <c r="G164" s="65" t="e">
        <f>#REF!-G144</f>
        <v>#REF!</v>
      </c>
      <c r="H164" s="65" t="e">
        <f>#REF!-H144</f>
        <v>#REF!</v>
      </c>
      <c r="I164" s="65" t="e">
        <f>#REF!-I144</f>
        <v>#REF!</v>
      </c>
      <c r="J164" s="86"/>
      <c r="K164" s="79"/>
    </row>
    <row r="165" spans="1:11" ht="171.75" customHeight="1" hidden="1">
      <c r="A165" s="140" t="s">
        <v>74</v>
      </c>
      <c r="B165" s="140"/>
      <c r="C165" s="140"/>
      <c r="D165" s="95"/>
      <c r="E165" s="92"/>
      <c r="F165" s="65">
        <f>SUM(F95)</f>
        <v>275000</v>
      </c>
      <c r="G165" s="65">
        <f>SUM(G95)</f>
        <v>25000</v>
      </c>
      <c r="H165" s="65">
        <f>SUM(H95)</f>
        <v>200000</v>
      </c>
      <c r="I165" s="65">
        <f>SUM(I95)</f>
        <v>50000</v>
      </c>
      <c r="J165" s="86"/>
      <c r="K165" s="79"/>
    </row>
    <row r="166" spans="1:11" ht="171.75" customHeight="1" hidden="1">
      <c r="A166" s="140" t="s">
        <v>90</v>
      </c>
      <c r="B166" s="140"/>
      <c r="C166" s="140"/>
      <c r="D166" s="95"/>
      <c r="E166" s="92"/>
      <c r="F166" s="65">
        <f>F107-F146</f>
        <v>5129260</v>
      </c>
      <c r="G166" s="65">
        <f>G107-G146</f>
        <v>2671600</v>
      </c>
      <c r="H166" s="65">
        <f>H107-H146</f>
        <v>2464200</v>
      </c>
      <c r="I166" s="65">
        <f>I107-I146</f>
        <v>-6540</v>
      </c>
      <c r="J166" s="86"/>
      <c r="K166" s="79"/>
    </row>
    <row r="167" spans="1:11" ht="171.75" customHeight="1" hidden="1">
      <c r="A167" s="140" t="s">
        <v>91</v>
      </c>
      <c r="B167" s="140"/>
      <c r="C167" s="140"/>
      <c r="D167" s="95"/>
      <c r="E167" s="92"/>
      <c r="F167" s="65">
        <f>F126-F152</f>
        <v>1498150</v>
      </c>
      <c r="G167" s="65">
        <f>G126-G152</f>
        <v>1499350</v>
      </c>
      <c r="H167" s="65">
        <f>H126-H152</f>
        <v>0</v>
      </c>
      <c r="I167" s="65">
        <f>I126-I152</f>
        <v>-1200</v>
      </c>
      <c r="J167" s="86"/>
      <c r="K167" s="79"/>
    </row>
    <row r="168" spans="1:11" ht="12.75" hidden="1">
      <c r="A168" s="99"/>
      <c r="B168" s="79"/>
      <c r="C168" s="73"/>
      <c r="J168" s="86"/>
      <c r="K168" s="79"/>
    </row>
    <row r="169" spans="1:11" ht="12.75" hidden="1">
      <c r="A169" s="99"/>
      <c r="B169" s="79"/>
      <c r="C169" s="73"/>
      <c r="J169" s="86"/>
      <c r="K169" s="79"/>
    </row>
    <row r="170" spans="1:11" ht="12.75" hidden="1">
      <c r="A170" s="99"/>
      <c r="B170" s="79"/>
      <c r="C170" s="73"/>
      <c r="F170" s="100"/>
      <c r="G170" s="100"/>
      <c r="H170" s="100"/>
      <c r="I170" s="100"/>
      <c r="J170" s="86"/>
      <c r="K170" s="79"/>
    </row>
    <row r="171" spans="1:11" ht="12.75" hidden="1">
      <c r="A171" s="99"/>
      <c r="B171" s="79"/>
      <c r="C171" s="73"/>
      <c r="J171" s="86"/>
      <c r="K171" s="79"/>
    </row>
    <row r="172" spans="1:11" ht="12.75">
      <c r="A172" s="99"/>
      <c r="B172" s="79"/>
      <c r="C172" s="73"/>
      <c r="J172" s="86"/>
      <c r="K172" s="79"/>
    </row>
    <row r="173" spans="10:11" ht="12.75">
      <c r="J173" s="86"/>
      <c r="K173" s="79"/>
    </row>
    <row r="174" spans="10:11" ht="12.75">
      <c r="J174" s="86"/>
      <c r="K174" s="79"/>
    </row>
    <row r="175" spans="10:11" ht="12.75">
      <c r="J175" s="86"/>
      <c r="K175" s="79"/>
    </row>
    <row r="176" spans="10:11" ht="12.75">
      <c r="J176" s="86"/>
      <c r="K176" s="79"/>
    </row>
    <row r="177" spans="10:11" ht="12.75">
      <c r="J177" s="86"/>
      <c r="K177" s="79"/>
    </row>
    <row r="178" spans="10:11" ht="12.75">
      <c r="J178" s="86"/>
      <c r="K178" s="79"/>
    </row>
    <row r="179" spans="10:11" ht="12.75">
      <c r="J179" s="86"/>
      <c r="K179" s="79"/>
    </row>
    <row r="180" spans="10:11" ht="12.75">
      <c r="J180" s="86"/>
      <c r="K180" s="79"/>
    </row>
    <row r="181" spans="10:11" ht="12.75">
      <c r="J181" s="86"/>
      <c r="K181" s="79"/>
    </row>
    <row r="182" spans="10:11" ht="12.75">
      <c r="J182" s="86"/>
      <c r="K182" s="79"/>
    </row>
    <row r="183" spans="10:11" ht="12.75">
      <c r="J183" s="86"/>
      <c r="K183" s="79"/>
    </row>
    <row r="184" spans="10:11" ht="12.75">
      <c r="J184" s="86"/>
      <c r="K184" s="79"/>
    </row>
    <row r="185" spans="10:11" ht="12.75">
      <c r="J185" s="86"/>
      <c r="K185" s="79"/>
    </row>
    <row r="186" ht="12.75">
      <c r="K186" s="79"/>
    </row>
  </sheetData>
  <mergeCells count="47">
    <mergeCell ref="J4:J7"/>
    <mergeCell ref="A4:A7"/>
    <mergeCell ref="B4:B7"/>
    <mergeCell ref="C4:C7"/>
    <mergeCell ref="D4:D7"/>
    <mergeCell ref="G5:I5"/>
    <mergeCell ref="F5:F7"/>
    <mergeCell ref="G6:H6"/>
    <mergeCell ref="I6:I7"/>
    <mergeCell ref="F4:I4"/>
    <mergeCell ref="A137:C137"/>
    <mergeCell ref="A160:C160"/>
    <mergeCell ref="A158:C158"/>
    <mergeCell ref="A149:C149"/>
    <mergeCell ref="A150:C150"/>
    <mergeCell ref="A138:C138"/>
    <mergeCell ref="A145:C145"/>
    <mergeCell ref="E4:E7"/>
    <mergeCell ref="A159:C159"/>
    <mergeCell ref="A141:C141"/>
    <mergeCell ref="A136:C136"/>
    <mergeCell ref="A152:C152"/>
    <mergeCell ref="A139:C139"/>
    <mergeCell ref="A140:C140"/>
    <mergeCell ref="A148:C148"/>
    <mergeCell ref="A133:C133"/>
    <mergeCell ref="A135:C135"/>
    <mergeCell ref="A167:C167"/>
    <mergeCell ref="A2:J2"/>
    <mergeCell ref="A161:C161"/>
    <mergeCell ref="A162:C162"/>
    <mergeCell ref="A163:C163"/>
    <mergeCell ref="A164:C164"/>
    <mergeCell ref="A154:C154"/>
    <mergeCell ref="A151:C151"/>
    <mergeCell ref="A155:C155"/>
    <mergeCell ref="A134:C134"/>
    <mergeCell ref="G1:J1"/>
    <mergeCell ref="B129:J129"/>
    <mergeCell ref="A165:C165"/>
    <mergeCell ref="A166:C166"/>
    <mergeCell ref="A153:C153"/>
    <mergeCell ref="A144:C144"/>
    <mergeCell ref="A146:C146"/>
    <mergeCell ref="A142:C142"/>
    <mergeCell ref="A143:C143"/>
    <mergeCell ref="A147:C147"/>
  </mergeCells>
  <printOptions horizontalCentered="1"/>
  <pageMargins left="0.1968503937007874" right="0" top="0.7874015748031497" bottom="0.3937007874015748" header="0.5118110236220472" footer="0.5118110236220472"/>
  <pageSetup firstPageNumber="34" useFirstPageNumber="1" horizontalDpi="300" verticalDpi="300" orientation="landscape" paperSize="9" r:id="rId1"/>
  <headerFooter alignWithMargins="0">
    <oddHeader>&amp;C&amp;P</oddHeader>
  </headerFooter>
  <rowBreaks count="4" manualBreakCount="4">
    <brk id="57" max="9" man="1"/>
    <brk id="69" max="9" man="1"/>
    <brk id="81" max="9" man="1"/>
    <brk id="10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Szajdziński</dc:creator>
  <cp:keywords/>
  <dc:description/>
  <cp:lastModifiedBy>Urząd Miejski w Kaliszu</cp:lastModifiedBy>
  <cp:lastPrinted>2004-02-16T09:33:19Z</cp:lastPrinted>
  <dcterms:created xsi:type="dcterms:W3CDTF">2002-12-27T09:39:23Z</dcterms:created>
  <dcterms:modified xsi:type="dcterms:W3CDTF">2004-02-10T08:55:33Z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