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Arkusz1" sheetId="1" r:id="rId1"/>
  </sheets>
  <definedNames>
    <definedName name="_xlnm.Print_Area" localSheetId="0">'Arkusz1'!$A$1:$E$485</definedName>
    <definedName name="_xlnm.Print_Titles" localSheetId="0">'Arkusz1'!$5:$7</definedName>
  </definedNames>
  <calcPr fullCalcOnLoad="1"/>
</workbook>
</file>

<file path=xl/sharedStrings.xml><?xml version="1.0" encoding="utf-8"?>
<sst xmlns="http://schemas.openxmlformats.org/spreadsheetml/2006/main" count="644" uniqueCount="303">
  <si>
    <t>Dział/ rozdz.</t>
  </si>
  <si>
    <t>Treść</t>
  </si>
  <si>
    <t>Budżet Kalisza</t>
  </si>
  <si>
    <t>Miasto</t>
  </si>
  <si>
    <t>Powiat</t>
  </si>
  <si>
    <t xml:space="preserve">ZADANIA WŁASNE </t>
  </si>
  <si>
    <t>010</t>
  </si>
  <si>
    <t>Rolnictwo i łowiectwo</t>
  </si>
  <si>
    <t>01030</t>
  </si>
  <si>
    <t>Izby rolnicze</t>
  </si>
  <si>
    <t xml:space="preserve">   wydatki bieżące  </t>
  </si>
  <si>
    <t xml:space="preserve">     w tym:</t>
  </si>
  <si>
    <t xml:space="preserve">     dotacje</t>
  </si>
  <si>
    <t>01095</t>
  </si>
  <si>
    <t>Pozostała działalność</t>
  </si>
  <si>
    <t xml:space="preserve">   wydatki bieżące   </t>
  </si>
  <si>
    <t>020</t>
  </si>
  <si>
    <t>Leśnictwo</t>
  </si>
  <si>
    <t>02002</t>
  </si>
  <si>
    <t>Nadzór nad gospodarką leśną</t>
  </si>
  <si>
    <t xml:space="preserve">   wydatki bieżące</t>
  </si>
  <si>
    <t>400</t>
  </si>
  <si>
    <t>Wytwarzanie i zaopatrywanie w energię elektryczną, gaz i wodę</t>
  </si>
  <si>
    <t>40001</t>
  </si>
  <si>
    <t>Dostarczanie ciepła</t>
  </si>
  <si>
    <t xml:space="preserve">   wydatki majątkowe</t>
  </si>
  <si>
    <t>600</t>
  </si>
  <si>
    <t>Transport i łączność</t>
  </si>
  <si>
    <t>60004</t>
  </si>
  <si>
    <t>Lokalny transport zbiorowy</t>
  </si>
  <si>
    <t xml:space="preserve">  wydatki bieżące</t>
  </si>
  <si>
    <t>60015</t>
  </si>
  <si>
    <t>Drogi publiczne w miastach na prawach powiatu</t>
  </si>
  <si>
    <t xml:space="preserve">   wydatki bieżące </t>
  </si>
  <si>
    <t xml:space="preserve">       w tym:</t>
  </si>
  <si>
    <t xml:space="preserve">      wynagr. i pochodne od wynagr.</t>
  </si>
  <si>
    <t xml:space="preserve">  wydatki majatkowe</t>
  </si>
  <si>
    <t>60016</t>
  </si>
  <si>
    <t>Drogi publiczne gminne</t>
  </si>
  <si>
    <t xml:space="preserve">   wydatki majatkowe</t>
  </si>
  <si>
    <t>630</t>
  </si>
  <si>
    <t>Turystyka</t>
  </si>
  <si>
    <t>63003</t>
  </si>
  <si>
    <t xml:space="preserve">    wydatki bieżące</t>
  </si>
  <si>
    <t xml:space="preserve">        w tym:</t>
  </si>
  <si>
    <t xml:space="preserve">        dotacje</t>
  </si>
  <si>
    <t>63095</t>
  </si>
  <si>
    <t>700</t>
  </si>
  <si>
    <t>Gospodarka mieszkaniowa</t>
  </si>
  <si>
    <t>70005</t>
  </si>
  <si>
    <t>Gospodarka grunatami i nieruchomościami</t>
  </si>
  <si>
    <t xml:space="preserve">    wydatki majatkowe</t>
  </si>
  <si>
    <t>70021</t>
  </si>
  <si>
    <t>Towarzystwa budownictwa społecznego</t>
  </si>
  <si>
    <t>70095</t>
  </si>
  <si>
    <t>710</t>
  </si>
  <si>
    <t>Działalność usługowa</t>
  </si>
  <si>
    <t>71004</t>
  </si>
  <si>
    <t>Plany zagospodarowania przestrzennego</t>
  </si>
  <si>
    <t>71013</t>
  </si>
  <si>
    <t>Prace geodezyjne i kartograficzne /nieinwestycyjne/</t>
  </si>
  <si>
    <t>71014</t>
  </si>
  <si>
    <t>Opracowania geodezyjne i kartograficzne</t>
  </si>
  <si>
    <t>71015</t>
  </si>
  <si>
    <t>71035</t>
  </si>
  <si>
    <t>Cmentarze</t>
  </si>
  <si>
    <t>750</t>
  </si>
  <si>
    <t>Administracja publiczna</t>
  </si>
  <si>
    <t>75011</t>
  </si>
  <si>
    <t>Urzędy wojewódzkie</t>
  </si>
  <si>
    <t xml:space="preserve">      w tym:</t>
  </si>
  <si>
    <t>75020</t>
  </si>
  <si>
    <t>Starostwa powiatowe</t>
  </si>
  <si>
    <t>75022</t>
  </si>
  <si>
    <t>Rady gmin /miast i miast na prawach powiatu/</t>
  </si>
  <si>
    <t>75023</t>
  </si>
  <si>
    <t>Urzędy gmin /miast i miast na prawach powiatu/</t>
  </si>
  <si>
    <t>75095</t>
  </si>
  <si>
    <t xml:space="preserve">       wynagr. i pochodne od wynagr.</t>
  </si>
  <si>
    <t>754</t>
  </si>
  <si>
    <t>Bezpieczeństwo publiczne i ochrona przeciwpożarowa</t>
  </si>
  <si>
    <t>75405</t>
  </si>
  <si>
    <t>Komendy powiatowe Policji</t>
  </si>
  <si>
    <t>75411</t>
  </si>
  <si>
    <t>Komendy powiatowe Państwowej</t>
  </si>
  <si>
    <t>Straży Pożarnej</t>
  </si>
  <si>
    <t>75412</t>
  </si>
  <si>
    <t>Ochotnicze straże pożarne</t>
  </si>
  <si>
    <t>75414</t>
  </si>
  <si>
    <t>Obrona cywilna</t>
  </si>
  <si>
    <t>75415</t>
  </si>
  <si>
    <t>Zadania ratownictwa górskiego i wodnego</t>
  </si>
  <si>
    <t xml:space="preserve">      dotacje</t>
  </si>
  <si>
    <t>75416</t>
  </si>
  <si>
    <t>Straż Miejska</t>
  </si>
  <si>
    <t>75478</t>
  </si>
  <si>
    <t>Usuwanie skutków klęsk żywiołowych</t>
  </si>
  <si>
    <t>75495</t>
  </si>
  <si>
    <t xml:space="preserve">       dotacje</t>
  </si>
  <si>
    <t>756</t>
  </si>
  <si>
    <t>75647</t>
  </si>
  <si>
    <t>757</t>
  </si>
  <si>
    <t>Obsługa długu publicznego</t>
  </si>
  <si>
    <t>75702</t>
  </si>
  <si>
    <t>Obsługa papierów wartościowych, kredytów</t>
  </si>
  <si>
    <t xml:space="preserve">       wydatki na obsługę długu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</si>
  <si>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</si>
  <si>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</si>
  <si>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</si>
  <si>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</si>
  <si>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</si>
  <si>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</si>
  <si>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</si>
  <si>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</si>
  <si>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80102</t>
  </si>
  <si>
    <t>Szkoły podstawowe specjalne</t>
  </si>
  <si>
    <t>80104</t>
  </si>
  <si>
    <t>Przedszkola</t>
  </si>
  <si>
    <t>80110</t>
  </si>
  <si>
    <t>Gimnazja</t>
  </si>
  <si>
    <t xml:space="preserve">    wydatki majątkowe</t>
  </si>
  <si>
    <t>80111</t>
  </si>
  <si>
    <t>Gmnazja specjalne</t>
  </si>
  <si>
    <t>80113</t>
  </si>
  <si>
    <t>Dowożenie uczniów do szkół</t>
  </si>
  <si>
    <t>80120</t>
  </si>
  <si>
    <t>Licea ogólnokształcące</t>
  </si>
  <si>
    <t>80123</t>
  </si>
  <si>
    <t xml:space="preserve">Licea profilowane </t>
  </si>
  <si>
    <t xml:space="preserve">     wynagr. i pochodne od wynagr.</t>
  </si>
  <si>
    <t>80130</t>
  </si>
  <si>
    <t>Szkoły zawodowe</t>
  </si>
  <si>
    <t>80134</t>
  </si>
  <si>
    <t>Szkoły zawodowe specjalne</t>
  </si>
  <si>
    <t>80140</t>
  </si>
  <si>
    <t>80146</t>
  </si>
  <si>
    <t xml:space="preserve">Dokształcanie i doskonalenie nauczycieli </t>
  </si>
  <si>
    <t>80195</t>
  </si>
  <si>
    <t>851</t>
  </si>
  <si>
    <t>Ochrona zdrowia</t>
  </si>
  <si>
    <t>85149</t>
  </si>
  <si>
    <t>Programy polityki zdrowotnej</t>
  </si>
  <si>
    <t>85152</t>
  </si>
  <si>
    <t>Zapobieganie i zwalczanie AIDS</t>
  </si>
  <si>
    <t>85153</t>
  </si>
  <si>
    <t>Zwalczanie narkomanii</t>
  </si>
  <si>
    <t>85154</t>
  </si>
  <si>
    <t>Przeciwdziałanie alkoholizmowi</t>
  </si>
  <si>
    <t>85158</t>
  </si>
  <si>
    <t>Izby wytrzeźwień</t>
  </si>
  <si>
    <t>85195</t>
  </si>
  <si>
    <t>852</t>
  </si>
  <si>
    <t>Pomoc społeczna</t>
  </si>
  <si>
    <t>85201</t>
  </si>
  <si>
    <t>Placówki opiekuńczo - wychowawcze</t>
  </si>
  <si>
    <t>85202</t>
  </si>
  <si>
    <t>Domy pomocy społecznej</t>
  </si>
  <si>
    <t>85203</t>
  </si>
  <si>
    <t>Ośrodki wsparcia</t>
  </si>
  <si>
    <t>85204</t>
  </si>
  <si>
    <t xml:space="preserve">Rodziny zastępcze </t>
  </si>
  <si>
    <t>85214</t>
  </si>
  <si>
    <t>85215</t>
  </si>
  <si>
    <t xml:space="preserve">Dodatki mieszkaniowe </t>
  </si>
  <si>
    <t>85218</t>
  </si>
  <si>
    <t>Powiatowe centra pomocy rodzinie</t>
  </si>
  <si>
    <t>85219</t>
  </si>
  <si>
    <t>Ośrodki pomocy społecznej</t>
  </si>
  <si>
    <t>85220</t>
  </si>
  <si>
    <t>85226</t>
  </si>
  <si>
    <t>Ośrodki adopcyjno-opiekuńcze</t>
  </si>
  <si>
    <t>85228</t>
  </si>
  <si>
    <t>Usługi opiekuńcze i specjalistyczne usługi opiekuńcze</t>
  </si>
  <si>
    <t>85295</t>
  </si>
  <si>
    <t>853</t>
  </si>
  <si>
    <t>85305</t>
  </si>
  <si>
    <t>Żłobki</t>
  </si>
  <si>
    <t>85321</t>
  </si>
  <si>
    <t>Zespoły ds.orzekania o niepełnosprawności</t>
  </si>
  <si>
    <t>85333</t>
  </si>
  <si>
    <t>Powiatowe urzędy pracy</t>
  </si>
  <si>
    <t>85346</t>
  </si>
  <si>
    <t>Dokształcanie i doskonalenie nauczycieli</t>
  </si>
  <si>
    <t>85395</t>
  </si>
  <si>
    <t>854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</si>
  <si>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</si>
  <si>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</si>
  <si>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</si>
  <si>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</si>
  <si>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</si>
  <si>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</si>
  <si>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Poradnie psychologiczno-pedagogiczne,</t>
  </si>
  <si>
    <t>w tym poradnie specjalistyczne</t>
  </si>
  <si>
    <t>85407</t>
  </si>
  <si>
    <t>Placówki wychowannia pozaszkolnego</t>
  </si>
  <si>
    <t>85410</t>
  </si>
  <si>
    <t>Internaty i bursy szkolne</t>
  </si>
  <si>
    <t>85412</t>
  </si>
  <si>
    <t>85415</t>
  </si>
  <si>
    <t>Pomoc materialna dla uczniów</t>
  </si>
  <si>
    <t>85417</t>
  </si>
  <si>
    <t>Szkolne schroniska młodzieżowe</t>
  </si>
  <si>
    <t>85446</t>
  </si>
  <si>
    <t>85495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</si>
  <si>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</si>
  <si>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</si>
  <si>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</si>
  <si>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</si>
  <si>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</si>
  <si>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</si>
  <si>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</si>
  <si>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</si>
  <si>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</si>
  <si>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</si>
  <si>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</si>
  <si>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</si>
  <si>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</si>
  <si>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</si>
  <si>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90095</t>
  </si>
  <si>
    <t>921</t>
  </si>
  <si>
    <t>Kultura i ochrona dziedzictwa narodowego</t>
  </si>
  <si>
    <t>92105</t>
  </si>
  <si>
    <t>Pozostałe zadania w zakresie kultury</t>
  </si>
  <si>
    <t>92106</t>
  </si>
  <si>
    <t>Teatry dramatyczne i lalkowe</t>
  </si>
  <si>
    <t>92108</t>
  </si>
  <si>
    <t>Filharmonie, orkiestry, chóry i kapele</t>
  </si>
  <si>
    <t>92109</t>
  </si>
  <si>
    <t>Domy i ośrodki kultury, świetlice i kluby</t>
  </si>
  <si>
    <t>92110</t>
  </si>
  <si>
    <t>Galerie i biura wystaw artystycznych</t>
  </si>
  <si>
    <t>92113</t>
  </si>
  <si>
    <t>Centra kultury i sztuki</t>
  </si>
  <si>
    <t>92116</t>
  </si>
  <si>
    <t>Biblioteki</t>
  </si>
  <si>
    <t>92118</t>
  </si>
  <si>
    <t>Muzea</t>
  </si>
  <si>
    <t>92120</t>
  </si>
  <si>
    <t>Ochrona i konserwacja zabytków</t>
  </si>
  <si>
    <t>92122</t>
  </si>
  <si>
    <t>Rada Ochrony Pamięci Walk i Męczeństwa</t>
  </si>
  <si>
    <t>92195</t>
  </si>
  <si>
    <t>925</t>
  </si>
  <si>
    <t xml:space="preserve">Ogrody botaniczne i zoologiczne oraz naturalne obszary i obiekty chronionej przyrody </t>
  </si>
  <si>
    <t>92503</t>
  </si>
  <si>
    <t>926</t>
  </si>
  <si>
    <t>Kultura fizyczna i sport</t>
  </si>
  <si>
    <t>92601</t>
  </si>
  <si>
    <t>Obiekty sportowe</t>
  </si>
  <si>
    <t>92604</t>
  </si>
  <si>
    <t>Instytucje kultury fizycznej</t>
  </si>
  <si>
    <t>92605</t>
  </si>
  <si>
    <t>Zadania w zakr.kultury fizycznej i sportu</t>
  </si>
  <si>
    <t>92695</t>
  </si>
  <si>
    <t>Zadania w zakresie upowszechniania turystyki</t>
  </si>
  <si>
    <t>Centra kształcenia ustawicznego i praktycznego oraz ośrodki dokształcania zawodowego</t>
  </si>
  <si>
    <t>Kolonie i obozy oraz inne formy wypoczynku dzieci i młodzieży szkolnej, a także szkolenia młodzieży</t>
  </si>
  <si>
    <t>80132</t>
  </si>
  <si>
    <t>Szkoły artystyczne</t>
  </si>
  <si>
    <t>90020</t>
  </si>
  <si>
    <t>Wpływy i wydatki związane z gromadzeniem środków z opłat produktowych</t>
  </si>
  <si>
    <t>02001</t>
  </si>
  <si>
    <t>Gospodarka leśna</t>
  </si>
  <si>
    <t>Gospodarka gruntami i nieruchomościami</t>
  </si>
  <si>
    <t xml:space="preserve">Nadzór budowlany </t>
  </si>
  <si>
    <t>75045</t>
  </si>
  <si>
    <t>Komisje poborowe</t>
  </si>
  <si>
    <t>751</t>
  </si>
  <si>
    <t>Urzędy naczelnych ogranów władzy państwowej, kontroli i ochrony prawa oraz sądownictwa</t>
  </si>
  <si>
    <t>75101</t>
  </si>
  <si>
    <t>Urzędy naczelnych organów władzy</t>
  </si>
  <si>
    <t>państwowej, kontroli i ochrony prawa</t>
  </si>
  <si>
    <t>Komendy powiat. Państw.Straży Pożarnej</t>
  </si>
  <si>
    <t xml:space="preserve">Ochrona zdrowia </t>
  </si>
  <si>
    <t xml:space="preserve">Składki na ubezpieczenie zdrowotne oraz świadczenia dla osób nieobjętych obowiązkiem ubezp. zdrowotnego </t>
  </si>
  <si>
    <t>85213</t>
  </si>
  <si>
    <t xml:space="preserve">Składki na ubezpieczenie zdrowotne </t>
  </si>
  <si>
    <t>opłacane za osoby pobierające niektóre</t>
  </si>
  <si>
    <t>świadczenia z pomocy społecznej</t>
  </si>
  <si>
    <t>Zasiłki i pomoc w naturze oraz składki</t>
  </si>
  <si>
    <t>na ubezpieczenia społeczne</t>
  </si>
  <si>
    <t>85216</t>
  </si>
  <si>
    <t>Zasiłki rodzinne, pielęgnacyjne i wychowawcze</t>
  </si>
  <si>
    <t>Usługi opiekuńcze i specjalistyczne usługi</t>
  </si>
  <si>
    <t>opiekuńcze</t>
  </si>
  <si>
    <t>Pozostałe zadania w zakresie polityki społecznej</t>
  </si>
  <si>
    <t>ZADANIA REALIZOWANE NA PODSTAWIE POROZUMIEŃ Z JEDNOSTKAMI SAMORZĄDU TERYTORIALNEGO</t>
  </si>
  <si>
    <t>Zespoły ds. orzekania o niepełnosprawności</t>
  </si>
  <si>
    <t>WYDATKI OGÓŁEM</t>
  </si>
  <si>
    <t>85141</t>
  </si>
  <si>
    <t>Ratownictwo medyczne</t>
  </si>
  <si>
    <t>Pobór podatków, opłat i niepodatkowych należności budżetowych</t>
  </si>
  <si>
    <t>i pożyczek jednostek samorządu teryt.</t>
  </si>
  <si>
    <t>Zasiłki i pomoc w naturze oraz składki na ubezpieczenia społeczne</t>
  </si>
  <si>
    <t>ZADANIA ZLECONE Z ZAKRESU                            ADMINISTRACJI RZADOWEJ</t>
  </si>
  <si>
    <t>ZADANIA REALIZOWANE NA PODSTAWIE POROZUMIEŃ Z ORGANAMI ADMIN. RZĄDOWEJ</t>
  </si>
  <si>
    <t>w zł</t>
  </si>
  <si>
    <t>Jedn. specjalistycznego poradnictwa, mieszkania chronione i ośrodki interwencji kryzysowej</t>
  </si>
  <si>
    <t>Rezerwaty i pomniki przyrody</t>
  </si>
  <si>
    <t xml:space="preserve">PLAN WYDATKÓW BUDŻETU KALISZA NA 2004 ROK                                                                                                                        </t>
  </si>
  <si>
    <t>Plan na 2004 r.</t>
  </si>
  <si>
    <t>Załącznik Nr 2
do uchwały Nr XV/207/2004
Rady Miejskiej Kalisza
z dnia 5 lutego 2004 r.
w sprawie uchwalenia budżetu Kalisza - 
Miasta na prawach powiatu na 2004 rok</t>
  </si>
  <si>
    <t>Dochody od osób prawnych, od osób fizycznych i od innych jednostek nieposiadających osob.prawnej oraz wydatki związane z ich poborem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</si>
</sst>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8"/>
      <name val="Arial CE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" xfId="0" applyNumberFormat="1" applyFont="1" applyBorder="1" applyAlignment="1">
      <alignment vertical="top"/>
    </xf>
    <xf numFmtId="3" fontId="2" fillId="0" borderId="12" xfId="0" applyNumberFormat="1" applyFont="1" applyBorder="1" applyAlignment="1">
      <alignment vertical="top"/>
    </xf>
    <xf numFmtId="49" fontId="0" fillId="0" borderId="7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3" fontId="2" fillId="0" borderId="9" xfId="0" applyNumberFormat="1" applyFont="1" applyBorder="1" applyAlignment="1">
      <alignment/>
    </xf>
    <xf numFmtId="49" fontId="0" fillId="0" borderId="4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top"/>
    </xf>
    <xf numFmtId="3" fontId="2" fillId="0" borderId="9" xfId="0" applyNumberFormat="1" applyFont="1" applyBorder="1" applyAlignment="1">
      <alignment vertical="top"/>
    </xf>
    <xf numFmtId="0" fontId="0" fillId="0" borderId="0" xfId="0" applyAlignment="1">
      <alignment vertical="top"/>
    </xf>
    <xf numFmtId="3" fontId="0" fillId="0" borderId="4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2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49" fontId="0" fillId="0" borderId="9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 vertical="top" wrapText="1"/>
    </xf>
    <xf numFmtId="3" fontId="0" fillId="0" borderId="2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9" fontId="0" fillId="0" borderId="7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 vertical="top" wrapText="1"/>
    </xf>
    <xf numFmtId="3" fontId="0" fillId="0" borderId="4" xfId="0" applyNumberFormat="1" applyFont="1" applyBorder="1" applyAlignment="1">
      <alignment vertical="top"/>
    </xf>
    <xf numFmtId="0" fontId="0" fillId="0" borderId="7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3" fontId="0" fillId="0" borderId="7" xfId="0" applyNumberFormat="1" applyFont="1" applyBorder="1" applyAlignment="1">
      <alignment vertical="top"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center"/>
    </xf>
    <xf numFmtId="3" fontId="0" fillId="0" borderId="7" xfId="0" applyNumberFormat="1" applyFont="1" applyFill="1" applyBorder="1" applyAlignment="1">
      <alignment/>
    </xf>
    <xf numFmtId="3" fontId="2" fillId="0" borderId="8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3" fontId="0" fillId="0" borderId="7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top"/>
    </xf>
    <xf numFmtId="0" fontId="0" fillId="0" borderId="11" xfId="0" applyBorder="1" applyAlignment="1">
      <alignment/>
    </xf>
    <xf numFmtId="0" fontId="3" fillId="0" borderId="1" xfId="0" applyFont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3" fontId="0" fillId="0" borderId="7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7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0" fillId="0" borderId="7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5"/>
  <sheetViews>
    <sheetView tabSelected="1" view="pageBreakPreview" zoomScaleSheetLayoutView="100" workbookViewId="0" topLeftCell="A82">
      <selection activeCell="B90" sqref="B90"/>
    </sheetView>
  </sheetViews>
  <sheetFormatPr defaultColWidth="9.00390625" defaultRowHeight="12.75"/>
  <cols>
    <col min="1" max="1" width="6.75390625" style="0" customWidth="1"/>
    <col min="2" max="2" width="37.25390625" style="0" customWidth="1"/>
    <col min="3" max="3" width="13.125" style="0" customWidth="1"/>
    <col min="4" max="4" width="12.875" style="0" customWidth="1"/>
    <col min="5" max="5" width="13.00390625" style="0" customWidth="1"/>
  </cols>
  <sheetData>
    <row r="1" spans="3:5" s="79" customFormat="1" ht="69" customHeight="1">
      <c r="C1" s="97" t="s">
        <v>301</v>
      </c>
      <c r="D1" s="97"/>
      <c r="E1" s="97"/>
    </row>
    <row r="2" spans="1:5" ht="13.5" customHeight="1">
      <c r="A2" s="98" t="s">
        <v>299</v>
      </c>
      <c r="B2" s="98"/>
      <c r="C2" s="98"/>
      <c r="D2" s="98"/>
      <c r="E2" s="98"/>
    </row>
    <row r="3" spans="2:5" ht="5.25" customHeight="1">
      <c r="B3" s="82"/>
      <c r="C3" s="82"/>
      <c r="D3" s="82"/>
      <c r="E3" s="82"/>
    </row>
    <row r="4" spans="2:5" s="81" customFormat="1" ht="8.25" customHeight="1">
      <c r="B4" s="80"/>
      <c r="C4" s="80"/>
      <c r="D4" s="80"/>
      <c r="E4" s="80" t="s">
        <v>296</v>
      </c>
    </row>
    <row r="5" spans="1:6" ht="12.75">
      <c r="A5" s="109" t="s">
        <v>0</v>
      </c>
      <c r="B5" s="109" t="s">
        <v>1</v>
      </c>
      <c r="C5" s="83" t="s">
        <v>2</v>
      </c>
      <c r="D5" s="84" t="s">
        <v>3</v>
      </c>
      <c r="E5" s="89" t="s">
        <v>4</v>
      </c>
      <c r="F5" s="86"/>
    </row>
    <row r="6" spans="1:6" ht="21.75" customHeight="1">
      <c r="A6" s="110"/>
      <c r="B6" s="110"/>
      <c r="C6" s="1" t="s">
        <v>300</v>
      </c>
      <c r="D6" s="1" t="s">
        <v>300</v>
      </c>
      <c r="E6" s="1" t="s">
        <v>300</v>
      </c>
      <c r="F6" s="86"/>
    </row>
    <row r="7" spans="1:6" ht="8.2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86"/>
    </row>
    <row r="8" spans="1:6" ht="3.75" customHeight="1" thickBot="1">
      <c r="A8" s="3"/>
      <c r="B8" s="4"/>
      <c r="C8" s="4"/>
      <c r="D8" s="5"/>
      <c r="E8" s="5"/>
      <c r="F8" s="86"/>
    </row>
    <row r="9" spans="1:6" ht="14.25" thickBot="1" thickTop="1">
      <c r="A9" s="107" t="s">
        <v>5</v>
      </c>
      <c r="B9" s="108"/>
      <c r="C9" s="7">
        <f>SUM(D9,E9)</f>
        <v>207449091</v>
      </c>
      <c r="D9" s="6">
        <f>SUM(D10,D17,D22,D25,D36,D43,D52,D61,D84,D119,D125,D129,D189,D251,D270,D306,D333,D377,D380,D114,D211)</f>
        <v>141557597</v>
      </c>
      <c r="E9" s="6">
        <f>SUM(E10,E17,E22,E25,E36,E43,E52,E61,E84,E119,E125,E129,E189,E251,E270,E306,E333,E377,E380,E211,E114)</f>
        <v>65891494</v>
      </c>
      <c r="F9" s="86"/>
    </row>
    <row r="10" spans="1:6" ht="13.5" thickTop="1">
      <c r="A10" s="51" t="s">
        <v>6</v>
      </c>
      <c r="B10" s="38" t="s">
        <v>7</v>
      </c>
      <c r="C10" s="8">
        <f>SUM(D10,E10)</f>
        <v>9000</v>
      </c>
      <c r="D10" s="8">
        <f>SUM(D11,D15)</f>
        <v>9000</v>
      </c>
      <c r="E10" s="8">
        <f>SUM(E11,E15)</f>
        <v>0</v>
      </c>
      <c r="F10" s="86"/>
    </row>
    <row r="11" spans="1:6" ht="12.75">
      <c r="A11" s="24" t="s">
        <v>8</v>
      </c>
      <c r="B11" s="39" t="s">
        <v>9</v>
      </c>
      <c r="C11" s="9">
        <f>SUM(D11,E11)</f>
        <v>6000</v>
      </c>
      <c r="D11" s="9">
        <f>SUM(D12)</f>
        <v>6000</v>
      </c>
      <c r="E11" s="9">
        <v>0</v>
      </c>
      <c r="F11" s="86"/>
    </row>
    <row r="12" spans="1:6" ht="12.75">
      <c r="A12" s="28"/>
      <c r="B12" s="40" t="s">
        <v>10</v>
      </c>
      <c r="C12" s="12">
        <f>SUM(D12,E12)</f>
        <v>6000</v>
      </c>
      <c r="D12" s="11">
        <v>6000</v>
      </c>
      <c r="E12" s="13">
        <v>0</v>
      </c>
      <c r="F12" s="86"/>
    </row>
    <row r="13" spans="1:6" ht="12.75">
      <c r="A13" s="28"/>
      <c r="B13" s="40" t="s">
        <v>11</v>
      </c>
      <c r="C13" s="11"/>
      <c r="D13" s="11"/>
      <c r="E13" s="13"/>
      <c r="F13" s="86"/>
    </row>
    <row r="14" spans="1:6" ht="12.75">
      <c r="A14" s="52"/>
      <c r="B14" s="41" t="s">
        <v>12</v>
      </c>
      <c r="C14" s="16">
        <f>SUM(D14,E14)</f>
        <v>6000</v>
      </c>
      <c r="D14" s="15">
        <v>6000</v>
      </c>
      <c r="E14" s="17">
        <v>0</v>
      </c>
      <c r="F14" s="86"/>
    </row>
    <row r="15" spans="1:6" ht="12.75">
      <c r="A15" s="24" t="s">
        <v>13</v>
      </c>
      <c r="B15" s="39" t="s">
        <v>14</v>
      </c>
      <c r="C15" s="9">
        <f>SUM(D15,E15)</f>
        <v>3000</v>
      </c>
      <c r="D15" s="9">
        <f>SUM(D16)</f>
        <v>3000</v>
      </c>
      <c r="E15" s="9">
        <f>SUM(E16)</f>
        <v>0</v>
      </c>
      <c r="F15" s="86"/>
    </row>
    <row r="16" spans="1:6" ht="12.75">
      <c r="A16" s="28"/>
      <c r="B16" s="40" t="s">
        <v>15</v>
      </c>
      <c r="C16" s="15">
        <f>SUM(D16,E16)</f>
        <v>3000</v>
      </c>
      <c r="D16" s="11">
        <v>3000</v>
      </c>
      <c r="E16" s="13">
        <v>0</v>
      </c>
      <c r="F16" s="86"/>
    </row>
    <row r="17" spans="1:6" ht="12.75">
      <c r="A17" s="31" t="s">
        <v>16</v>
      </c>
      <c r="B17" s="43" t="s">
        <v>17</v>
      </c>
      <c r="C17" s="18">
        <f aca="true" t="shared" si="0" ref="C17:C29">SUM(D17,E17)</f>
        <v>760</v>
      </c>
      <c r="D17" s="19">
        <f>SUM(D20)</f>
        <v>0</v>
      </c>
      <c r="E17" s="19">
        <f>SUM(E20,E18)</f>
        <v>760</v>
      </c>
      <c r="F17" s="86"/>
    </row>
    <row r="18" spans="1:6" ht="12.75">
      <c r="A18" s="28" t="s">
        <v>261</v>
      </c>
      <c r="B18" s="40" t="s">
        <v>262</v>
      </c>
      <c r="C18" s="11">
        <f t="shared" si="0"/>
        <v>475</v>
      </c>
      <c r="D18" s="11">
        <f>SUM(D19)</f>
        <v>0</v>
      </c>
      <c r="E18" s="11">
        <f>SUM(E19)</f>
        <v>475</v>
      </c>
      <c r="F18" s="86"/>
    </row>
    <row r="19" spans="1:6" ht="12.75">
      <c r="A19" s="52"/>
      <c r="B19" s="41" t="s">
        <v>20</v>
      </c>
      <c r="C19" s="15">
        <f t="shared" si="0"/>
        <v>475</v>
      </c>
      <c r="D19" s="20">
        <v>0</v>
      </c>
      <c r="E19" s="15">
        <v>475</v>
      </c>
      <c r="F19" s="86"/>
    </row>
    <row r="20" spans="1:6" ht="12.75">
      <c r="A20" s="28" t="s">
        <v>18</v>
      </c>
      <c r="B20" s="40" t="s">
        <v>19</v>
      </c>
      <c r="C20" s="9">
        <f t="shared" si="0"/>
        <v>285</v>
      </c>
      <c r="D20" s="14">
        <f>SUM(D21)</f>
        <v>0</v>
      </c>
      <c r="E20" s="11">
        <f>SUM(E21)</f>
        <v>285</v>
      </c>
      <c r="F20" s="86"/>
    </row>
    <row r="21" spans="1:6" ht="12.75">
      <c r="A21" s="28"/>
      <c r="B21" s="44" t="s">
        <v>20</v>
      </c>
      <c r="C21" s="15">
        <f t="shared" si="0"/>
        <v>285</v>
      </c>
      <c r="D21" s="15">
        <v>0</v>
      </c>
      <c r="E21" s="17">
        <v>285</v>
      </c>
      <c r="F21" s="86"/>
    </row>
    <row r="22" spans="1:6" ht="25.5">
      <c r="A22" s="31" t="s">
        <v>21</v>
      </c>
      <c r="B22" s="43" t="s">
        <v>22</v>
      </c>
      <c r="C22" s="72">
        <f t="shared" si="0"/>
        <v>1480000</v>
      </c>
      <c r="D22" s="72">
        <f>SUM(D23)</f>
        <v>1480000</v>
      </c>
      <c r="E22" s="72">
        <f>SUM(E23)</f>
        <v>0</v>
      </c>
      <c r="F22" s="86"/>
    </row>
    <row r="23" spans="1:6" ht="12.75">
      <c r="A23" s="24" t="s">
        <v>23</v>
      </c>
      <c r="B23" s="39" t="s">
        <v>24</v>
      </c>
      <c r="C23" s="11">
        <f t="shared" si="0"/>
        <v>1480000</v>
      </c>
      <c r="D23" s="11">
        <f>SUM(D24)</f>
        <v>1480000</v>
      </c>
      <c r="E23" s="11">
        <f>SUM(E24)</f>
        <v>0</v>
      </c>
      <c r="F23" s="86"/>
    </row>
    <row r="24" spans="1:6" ht="12.75">
      <c r="A24" s="52"/>
      <c r="B24" s="41" t="s">
        <v>25</v>
      </c>
      <c r="C24" s="15">
        <f t="shared" si="0"/>
        <v>1480000</v>
      </c>
      <c r="D24" s="11">
        <v>1480000</v>
      </c>
      <c r="E24" s="13">
        <v>0</v>
      </c>
      <c r="F24" s="86"/>
    </row>
    <row r="25" spans="1:6" ht="12.75">
      <c r="A25" s="51" t="s">
        <v>26</v>
      </c>
      <c r="B25" s="38" t="s">
        <v>27</v>
      </c>
      <c r="C25" s="22">
        <f t="shared" si="0"/>
        <v>22323343</v>
      </c>
      <c r="D25" s="22">
        <f>SUM(D26,D28,D33)</f>
        <v>14256900</v>
      </c>
      <c r="E25" s="22">
        <f>SUM(E26,E28,E33)</f>
        <v>8066443</v>
      </c>
      <c r="F25" s="86"/>
    </row>
    <row r="26" spans="1:6" ht="12.75">
      <c r="A26" s="24" t="s">
        <v>28</v>
      </c>
      <c r="B26" s="39" t="s">
        <v>29</v>
      </c>
      <c r="C26" s="9">
        <f t="shared" si="0"/>
        <v>8075000</v>
      </c>
      <c r="D26" s="11">
        <f>SUM(D27)</f>
        <v>8075000</v>
      </c>
      <c r="E26" s="11">
        <f>SUM(E27)</f>
        <v>0</v>
      </c>
      <c r="F26" s="86"/>
    </row>
    <row r="27" spans="1:6" ht="12.75">
      <c r="A27" s="52"/>
      <c r="B27" s="41" t="s">
        <v>30</v>
      </c>
      <c r="C27" s="17">
        <f t="shared" si="0"/>
        <v>8075000</v>
      </c>
      <c r="D27" s="15">
        <v>8075000</v>
      </c>
      <c r="E27" s="17">
        <v>0</v>
      </c>
      <c r="F27" s="86"/>
    </row>
    <row r="28" spans="1:6" ht="25.5">
      <c r="A28" s="24" t="s">
        <v>31</v>
      </c>
      <c r="B28" s="45" t="s">
        <v>32</v>
      </c>
      <c r="C28" s="68">
        <f t="shared" si="0"/>
        <v>8588943</v>
      </c>
      <c r="D28" s="65">
        <f>SUM(D29,D32)</f>
        <v>522500</v>
      </c>
      <c r="E28" s="65">
        <f>SUM(E29,E32)</f>
        <v>8066443</v>
      </c>
      <c r="F28" s="86"/>
    </row>
    <row r="29" spans="1:6" ht="12.75">
      <c r="A29" s="28"/>
      <c r="B29" s="40" t="s">
        <v>33</v>
      </c>
      <c r="C29" s="11">
        <f t="shared" si="0"/>
        <v>4088943</v>
      </c>
      <c r="D29" s="11">
        <v>522500</v>
      </c>
      <c r="E29" s="13">
        <v>3566443</v>
      </c>
      <c r="F29" s="86"/>
    </row>
    <row r="30" spans="1:6" ht="12.75">
      <c r="A30" s="28"/>
      <c r="B30" s="44" t="s">
        <v>34</v>
      </c>
      <c r="C30" s="11"/>
      <c r="D30" s="11"/>
      <c r="E30" s="13"/>
      <c r="F30" s="86"/>
    </row>
    <row r="31" spans="1:6" ht="12.75">
      <c r="A31" s="28"/>
      <c r="B31" s="44" t="s">
        <v>35</v>
      </c>
      <c r="C31" s="11">
        <f aca="true" t="shared" si="1" ref="C31:C38">SUM(D31,E31)</f>
        <v>1499790</v>
      </c>
      <c r="D31" s="11">
        <v>0</v>
      </c>
      <c r="E31" s="13">
        <v>1499790</v>
      </c>
      <c r="F31" s="86"/>
    </row>
    <row r="32" spans="1:6" ht="12.75">
      <c r="A32" s="52"/>
      <c r="B32" s="42" t="s">
        <v>36</v>
      </c>
      <c r="C32" s="15">
        <f t="shared" si="1"/>
        <v>4500000</v>
      </c>
      <c r="D32" s="15">
        <v>0</v>
      </c>
      <c r="E32" s="17">
        <f>4350000+150000</f>
        <v>4500000</v>
      </c>
      <c r="F32" s="86"/>
    </row>
    <row r="33" spans="1:6" ht="15" customHeight="1">
      <c r="A33" s="24" t="s">
        <v>37</v>
      </c>
      <c r="B33" s="45" t="s">
        <v>38</v>
      </c>
      <c r="C33" s="9">
        <f t="shared" si="1"/>
        <v>5659400</v>
      </c>
      <c r="D33" s="9">
        <f>SUM(D34:D35)</f>
        <v>5659400</v>
      </c>
      <c r="E33" s="9">
        <f>SUM(E34:E35)</f>
        <v>0</v>
      </c>
      <c r="F33" s="86"/>
    </row>
    <row r="34" spans="1:6" ht="14.25" customHeight="1">
      <c r="A34" s="28"/>
      <c r="B34" s="40" t="s">
        <v>33</v>
      </c>
      <c r="C34" s="13">
        <f t="shared" si="1"/>
        <v>591400</v>
      </c>
      <c r="D34" s="11">
        <v>591400</v>
      </c>
      <c r="E34" s="13">
        <v>0</v>
      </c>
      <c r="F34" s="86"/>
    </row>
    <row r="35" spans="1:6" ht="12.75">
      <c r="A35" s="52"/>
      <c r="B35" s="42" t="s">
        <v>39</v>
      </c>
      <c r="C35" s="15">
        <f t="shared" si="1"/>
        <v>5068000</v>
      </c>
      <c r="D35" s="15">
        <v>5068000</v>
      </c>
      <c r="E35" s="17">
        <v>0</v>
      </c>
      <c r="F35" s="86"/>
    </row>
    <row r="36" spans="1:6" ht="15" customHeight="1">
      <c r="A36" s="51" t="s">
        <v>40</v>
      </c>
      <c r="B36" s="38" t="s">
        <v>41</v>
      </c>
      <c r="C36" s="18">
        <f t="shared" si="1"/>
        <v>55400</v>
      </c>
      <c r="D36" s="19">
        <f>SUM(D37,D41)</f>
        <v>55400</v>
      </c>
      <c r="E36" s="19">
        <f>SUM(E37,E41)</f>
        <v>0</v>
      </c>
      <c r="F36" s="86"/>
    </row>
    <row r="37" spans="1:6" ht="25.5">
      <c r="A37" s="24" t="s">
        <v>42</v>
      </c>
      <c r="B37" s="39" t="s">
        <v>254</v>
      </c>
      <c r="C37" s="68">
        <f t="shared" si="1"/>
        <v>27000</v>
      </c>
      <c r="D37" s="65">
        <f>SUM(D38)</f>
        <v>27000</v>
      </c>
      <c r="E37" s="65">
        <f>SUM(E38)</f>
        <v>0</v>
      </c>
      <c r="F37" s="86"/>
    </row>
    <row r="38" spans="1:6" ht="12.75">
      <c r="A38" s="28"/>
      <c r="B38" s="44" t="s">
        <v>43</v>
      </c>
      <c r="C38" s="11">
        <f t="shared" si="1"/>
        <v>27000</v>
      </c>
      <c r="D38" s="11">
        <v>27000</v>
      </c>
      <c r="E38" s="13">
        <v>0</v>
      </c>
      <c r="F38" s="86"/>
    </row>
    <row r="39" spans="1:6" ht="12.75">
      <c r="A39" s="28"/>
      <c r="B39" s="40" t="s">
        <v>44</v>
      </c>
      <c r="C39" s="11"/>
      <c r="D39" s="11"/>
      <c r="E39" s="13"/>
      <c r="F39" s="86"/>
    </row>
    <row r="40" spans="1:6" ht="12.75">
      <c r="A40" s="52"/>
      <c r="B40" s="41" t="s">
        <v>45</v>
      </c>
      <c r="C40" s="15">
        <f>SUM(D40,E40)</f>
        <v>8800</v>
      </c>
      <c r="D40" s="15">
        <v>8800</v>
      </c>
      <c r="E40" s="17">
        <v>0</v>
      </c>
      <c r="F40" s="86"/>
    </row>
    <row r="41" spans="1:6" ht="14.25" customHeight="1">
      <c r="A41" s="24" t="s">
        <v>46</v>
      </c>
      <c r="B41" s="39" t="s">
        <v>14</v>
      </c>
      <c r="C41" s="11">
        <f>SUM(D41,E41)</f>
        <v>28400</v>
      </c>
      <c r="D41" s="11">
        <f>SUM(D42)</f>
        <v>28400</v>
      </c>
      <c r="E41" s="11">
        <f>SUM(E42)</f>
        <v>0</v>
      </c>
      <c r="F41" s="86"/>
    </row>
    <row r="42" spans="1:6" ht="13.5" customHeight="1">
      <c r="A42" s="52"/>
      <c r="B42" s="41" t="s">
        <v>33</v>
      </c>
      <c r="C42" s="11">
        <f>SUM(D42,E42)</f>
        <v>28400</v>
      </c>
      <c r="D42" s="15">
        <v>28400</v>
      </c>
      <c r="E42" s="17">
        <v>0</v>
      </c>
      <c r="F42" s="86"/>
    </row>
    <row r="43" spans="1:6" ht="14.25" customHeight="1">
      <c r="A43" s="31" t="s">
        <v>47</v>
      </c>
      <c r="B43" s="43" t="s">
        <v>48</v>
      </c>
      <c r="C43" s="19">
        <f>SUM(D43,E43)</f>
        <v>3214571</v>
      </c>
      <c r="D43" s="19">
        <f>SUM(D44,D47,D49)</f>
        <v>3212010</v>
      </c>
      <c r="E43" s="19">
        <f>SUM(E44,E49)</f>
        <v>2561</v>
      </c>
      <c r="F43" s="86"/>
    </row>
    <row r="44" spans="1:6" ht="13.5" customHeight="1">
      <c r="A44" s="24" t="s">
        <v>49</v>
      </c>
      <c r="B44" s="39" t="s">
        <v>50</v>
      </c>
      <c r="C44" s="11">
        <f aca="true" t="shared" si="2" ref="C44:C58">SUM(D44,E44)</f>
        <v>1019821</v>
      </c>
      <c r="D44" s="11">
        <f>SUM(D45,D46)</f>
        <v>1017260</v>
      </c>
      <c r="E44" s="34">
        <f>SUM(E45,E46)</f>
        <v>2561</v>
      </c>
      <c r="F44" s="86"/>
    </row>
    <row r="45" spans="1:6" ht="12.75">
      <c r="A45" s="28"/>
      <c r="B45" s="44" t="s">
        <v>43</v>
      </c>
      <c r="C45" s="11">
        <f t="shared" si="2"/>
        <v>319821</v>
      </c>
      <c r="D45" s="11">
        <v>317260</v>
      </c>
      <c r="E45" s="90">
        <v>2561</v>
      </c>
      <c r="F45" s="86"/>
    </row>
    <row r="46" spans="1:6" ht="12.75">
      <c r="A46" s="53"/>
      <c r="B46" s="41" t="s">
        <v>51</v>
      </c>
      <c r="C46" s="15">
        <f t="shared" si="2"/>
        <v>700000</v>
      </c>
      <c r="D46" s="15">
        <v>700000</v>
      </c>
      <c r="E46" s="35">
        <v>0</v>
      </c>
      <c r="F46" s="86"/>
    </row>
    <row r="47" spans="1:6" ht="14.25" customHeight="1">
      <c r="A47" s="28" t="s">
        <v>52</v>
      </c>
      <c r="B47" s="40" t="s">
        <v>53</v>
      </c>
      <c r="C47" s="11">
        <f t="shared" si="2"/>
        <v>550000</v>
      </c>
      <c r="D47" s="9">
        <f>SUM(D48)</f>
        <v>550000</v>
      </c>
      <c r="E47" s="9">
        <f>SUM(E48)</f>
        <v>0</v>
      </c>
      <c r="F47" s="86"/>
    </row>
    <row r="48" spans="1:6" ht="12.75">
      <c r="A48" s="52"/>
      <c r="B48" s="46" t="s">
        <v>25</v>
      </c>
      <c r="C48" s="15">
        <f t="shared" si="2"/>
        <v>550000</v>
      </c>
      <c r="D48" s="15">
        <v>550000</v>
      </c>
      <c r="E48" s="15">
        <v>0</v>
      </c>
      <c r="F48" s="86"/>
    </row>
    <row r="49" spans="1:6" ht="12.75">
      <c r="A49" s="28" t="s">
        <v>54</v>
      </c>
      <c r="B49" s="40" t="s">
        <v>14</v>
      </c>
      <c r="C49" s="11">
        <f t="shared" si="2"/>
        <v>1644750</v>
      </c>
      <c r="D49" s="9">
        <f>SUM(D50,D51)</f>
        <v>1644750</v>
      </c>
      <c r="E49" s="9">
        <f>SUM(E50)</f>
        <v>0</v>
      </c>
      <c r="F49" s="86"/>
    </row>
    <row r="50" spans="1:6" ht="12.75">
      <c r="A50" s="28"/>
      <c r="B50" s="47" t="s">
        <v>20</v>
      </c>
      <c r="C50" s="11">
        <f t="shared" si="2"/>
        <v>194750</v>
      </c>
      <c r="D50" s="11">
        <v>194750</v>
      </c>
      <c r="E50" s="11">
        <v>0</v>
      </c>
      <c r="F50" s="86"/>
    </row>
    <row r="51" spans="1:6" ht="12.75">
      <c r="A51" s="53"/>
      <c r="B51" s="42" t="s">
        <v>39</v>
      </c>
      <c r="C51" s="16">
        <f t="shared" si="2"/>
        <v>1450000</v>
      </c>
      <c r="D51" s="16">
        <v>1450000</v>
      </c>
      <c r="E51" s="15">
        <v>0</v>
      </c>
      <c r="F51" s="86"/>
    </row>
    <row r="52" spans="1:6" ht="12.75">
      <c r="A52" s="54" t="s">
        <v>55</v>
      </c>
      <c r="B52" s="48" t="s">
        <v>56</v>
      </c>
      <c r="C52" s="27">
        <f t="shared" si="2"/>
        <v>456199</v>
      </c>
      <c r="D52" s="27">
        <f>SUM(D53,D55,D57,D59)</f>
        <v>448500</v>
      </c>
      <c r="E52" s="18">
        <f>SUM(E53,E55,E57,E59)</f>
        <v>7699</v>
      </c>
      <c r="F52" s="86"/>
    </row>
    <row r="53" spans="1:6" ht="14.25" customHeight="1">
      <c r="A53" s="28" t="s">
        <v>57</v>
      </c>
      <c r="B53" s="44" t="s">
        <v>58</v>
      </c>
      <c r="C53" s="25">
        <f t="shared" si="2"/>
        <v>229900</v>
      </c>
      <c r="D53" s="12">
        <f>SUM(D54)</f>
        <v>229900</v>
      </c>
      <c r="E53" s="11">
        <f>SUM(E54)</f>
        <v>0</v>
      </c>
      <c r="F53" s="86"/>
    </row>
    <row r="54" spans="1:6" ht="12.75">
      <c r="A54" s="52"/>
      <c r="B54" s="42" t="s">
        <v>20</v>
      </c>
      <c r="C54" s="15">
        <f t="shared" si="2"/>
        <v>229900</v>
      </c>
      <c r="D54" s="16">
        <v>229900</v>
      </c>
      <c r="E54" s="15">
        <v>0</v>
      </c>
      <c r="F54" s="86"/>
    </row>
    <row r="55" spans="1:6" ht="27" customHeight="1">
      <c r="A55" s="28" t="s">
        <v>59</v>
      </c>
      <c r="B55" s="44" t="s">
        <v>60</v>
      </c>
      <c r="C55" s="12">
        <f t="shared" si="2"/>
        <v>38000</v>
      </c>
      <c r="D55" s="12">
        <f>SUM(D56)</f>
        <v>38000</v>
      </c>
      <c r="E55" s="11">
        <f>SUM(E56)</f>
        <v>0</v>
      </c>
      <c r="F55" s="86"/>
    </row>
    <row r="56" spans="1:6" ht="12.75">
      <c r="A56" s="52"/>
      <c r="B56" s="42" t="s">
        <v>20</v>
      </c>
      <c r="C56" s="15">
        <f t="shared" si="2"/>
        <v>38000</v>
      </c>
      <c r="D56" s="16">
        <v>38000</v>
      </c>
      <c r="E56" s="15">
        <v>0</v>
      </c>
      <c r="F56" s="86"/>
    </row>
    <row r="57" spans="1:6" ht="14.25" customHeight="1">
      <c r="A57" s="28" t="s">
        <v>61</v>
      </c>
      <c r="B57" s="44" t="s">
        <v>62</v>
      </c>
      <c r="C57" s="12">
        <f t="shared" si="2"/>
        <v>142699</v>
      </c>
      <c r="D57" s="12">
        <f>SUM(D58)</f>
        <v>135000</v>
      </c>
      <c r="E57" s="34">
        <f>SUM(E58)</f>
        <v>7699</v>
      </c>
      <c r="F57" s="86"/>
    </row>
    <row r="58" spans="1:6" ht="12.75">
      <c r="A58" s="52"/>
      <c r="B58" s="42" t="s">
        <v>20</v>
      </c>
      <c r="C58" s="15">
        <f t="shared" si="2"/>
        <v>142699</v>
      </c>
      <c r="D58" s="16">
        <v>135000</v>
      </c>
      <c r="E58" s="35">
        <v>7699</v>
      </c>
      <c r="F58" s="86"/>
    </row>
    <row r="59" spans="1:6" ht="12.75">
      <c r="A59" s="28" t="s">
        <v>64</v>
      </c>
      <c r="B59" s="44" t="s">
        <v>65</v>
      </c>
      <c r="C59" s="12">
        <f>SUM(D59,E59)</f>
        <v>45600</v>
      </c>
      <c r="D59" s="12">
        <f>SUM(D60)</f>
        <v>45600</v>
      </c>
      <c r="E59" s="11">
        <f>SUM(E60)</f>
        <v>0</v>
      </c>
      <c r="F59" s="86"/>
    </row>
    <row r="60" spans="1:6" ht="12.75">
      <c r="A60" s="52"/>
      <c r="B60" s="42" t="s">
        <v>20</v>
      </c>
      <c r="C60" s="15">
        <f>SUM(D60,E60)</f>
        <v>45600</v>
      </c>
      <c r="D60" s="15">
        <v>45600</v>
      </c>
      <c r="E60" s="17">
        <v>0</v>
      </c>
      <c r="F60" s="86"/>
    </row>
    <row r="61" spans="1:6" ht="12.75">
      <c r="A61" s="31" t="s">
        <v>66</v>
      </c>
      <c r="B61" s="29" t="s">
        <v>67</v>
      </c>
      <c r="C61" s="27">
        <f>SUM(D61,E61)</f>
        <v>18009564</v>
      </c>
      <c r="D61" s="21">
        <f>SUM(D62,D66,D70,D75,D80)</f>
        <v>16725863</v>
      </c>
      <c r="E61" s="19">
        <f>SUM(E62,E66,E70,E75,E80)</f>
        <v>1283701</v>
      </c>
      <c r="F61" s="86"/>
    </row>
    <row r="62" spans="1:6" ht="12.75">
      <c r="A62" s="28" t="s">
        <v>68</v>
      </c>
      <c r="B62" s="44" t="s">
        <v>69</v>
      </c>
      <c r="C62" s="12">
        <f>SUM(D62,E62)</f>
        <v>713439</v>
      </c>
      <c r="D62" s="12">
        <f>SUM(D63)</f>
        <v>713439</v>
      </c>
      <c r="E62" s="11">
        <f>SUM(E63)</f>
        <v>0</v>
      </c>
      <c r="F62" s="86"/>
    </row>
    <row r="63" spans="1:6" ht="12.75">
      <c r="A63" s="28"/>
      <c r="B63" s="44" t="s">
        <v>20</v>
      </c>
      <c r="C63" s="11">
        <f>SUM(D63,E63)</f>
        <v>713439</v>
      </c>
      <c r="D63" s="11">
        <v>713439</v>
      </c>
      <c r="E63" s="13">
        <v>0</v>
      </c>
      <c r="F63" s="86"/>
    </row>
    <row r="64" spans="1:6" ht="12.75">
      <c r="A64" s="28"/>
      <c r="B64" s="44" t="s">
        <v>70</v>
      </c>
      <c r="C64" s="12"/>
      <c r="D64" s="11"/>
      <c r="E64" s="13"/>
      <c r="F64" s="86"/>
    </row>
    <row r="65" spans="1:6" ht="12.75">
      <c r="A65" s="52"/>
      <c r="B65" s="42" t="s">
        <v>35</v>
      </c>
      <c r="C65" s="16">
        <f>SUM(D65,E65)</f>
        <v>703156</v>
      </c>
      <c r="D65" s="15">
        <v>703156</v>
      </c>
      <c r="E65" s="17">
        <v>0</v>
      </c>
      <c r="F65" s="86"/>
    </row>
    <row r="66" spans="1:6" ht="12.75">
      <c r="A66" s="24" t="s">
        <v>71</v>
      </c>
      <c r="B66" s="45" t="s">
        <v>72</v>
      </c>
      <c r="C66" s="9">
        <f>SUM(D66,E66)</f>
        <v>1559931</v>
      </c>
      <c r="D66" s="25">
        <f>SUM(D67)</f>
        <v>276230</v>
      </c>
      <c r="E66" s="9">
        <f>SUM(E67)</f>
        <v>1283701</v>
      </c>
      <c r="F66" s="86"/>
    </row>
    <row r="67" spans="1:6" ht="12.75">
      <c r="A67" s="28"/>
      <c r="B67" s="44" t="s">
        <v>20</v>
      </c>
      <c r="C67" s="12">
        <f>SUM(D67,E67)</f>
        <v>1559931</v>
      </c>
      <c r="D67" s="11">
        <v>276230</v>
      </c>
      <c r="E67" s="90">
        <v>1283701</v>
      </c>
      <c r="F67" s="86"/>
    </row>
    <row r="68" spans="1:6" ht="12.75">
      <c r="A68" s="28"/>
      <c r="B68" s="44" t="s">
        <v>70</v>
      </c>
      <c r="C68" s="12"/>
      <c r="D68" s="11"/>
      <c r="E68" s="13"/>
      <c r="F68" s="86"/>
    </row>
    <row r="69" spans="1:6" ht="12.75">
      <c r="A69" s="52"/>
      <c r="B69" s="42" t="s">
        <v>35</v>
      </c>
      <c r="C69" s="16">
        <f>SUM(D69,E69)</f>
        <v>771684</v>
      </c>
      <c r="D69" s="15">
        <v>271090</v>
      </c>
      <c r="E69" s="17">
        <v>500594</v>
      </c>
      <c r="F69" s="86"/>
    </row>
    <row r="70" spans="1:6" ht="26.25" customHeight="1">
      <c r="A70" s="28" t="s">
        <v>73</v>
      </c>
      <c r="B70" s="44" t="s">
        <v>74</v>
      </c>
      <c r="C70" s="60">
        <f>SUM(D70,E70)</f>
        <v>619800</v>
      </c>
      <c r="D70" s="60">
        <f>SUM(D71,D74)</f>
        <v>619800</v>
      </c>
      <c r="E70" s="65">
        <f>SUM(E71)</f>
        <v>0</v>
      </c>
      <c r="F70" s="86"/>
    </row>
    <row r="71" spans="1:6" ht="12.75">
      <c r="A71" s="28"/>
      <c r="B71" s="44" t="s">
        <v>20</v>
      </c>
      <c r="C71" s="11">
        <f>SUM(D71,E71)</f>
        <v>612800</v>
      </c>
      <c r="D71" s="11">
        <v>612800</v>
      </c>
      <c r="E71" s="13">
        <v>0</v>
      </c>
      <c r="F71" s="86"/>
    </row>
    <row r="72" spans="1:6" ht="12.75">
      <c r="A72" s="28"/>
      <c r="B72" s="44" t="s">
        <v>70</v>
      </c>
      <c r="C72" s="12"/>
      <c r="D72" s="11"/>
      <c r="E72" s="13"/>
      <c r="F72" s="86"/>
    </row>
    <row r="73" spans="1:6" ht="12.75">
      <c r="A73" s="28"/>
      <c r="B73" s="44" t="s">
        <v>35</v>
      </c>
      <c r="C73" s="12">
        <f>SUM(D73,E73)</f>
        <v>3800</v>
      </c>
      <c r="D73" s="11">
        <v>3800</v>
      </c>
      <c r="E73" s="13">
        <v>0</v>
      </c>
      <c r="F73" s="86"/>
    </row>
    <row r="74" spans="1:256" s="88" customFormat="1" ht="12.75">
      <c r="A74" s="53"/>
      <c r="B74" s="42" t="s">
        <v>25</v>
      </c>
      <c r="C74" s="16">
        <f>SUM(D74,E74)</f>
        <v>7000</v>
      </c>
      <c r="D74" s="16">
        <v>7000</v>
      </c>
      <c r="E74" s="15">
        <v>0</v>
      </c>
      <c r="F74" s="8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96"/>
      <c r="BN74" s="96"/>
      <c r="BO74" s="96"/>
      <c r="BP74" s="96"/>
      <c r="BQ74" s="96"/>
      <c r="BR74" s="96"/>
      <c r="BS74" s="96"/>
      <c r="BT74" s="96"/>
      <c r="BU74" s="96"/>
      <c r="BV74" s="96"/>
      <c r="BW74" s="96"/>
      <c r="BX74" s="96"/>
      <c r="BY74" s="96"/>
      <c r="BZ74" s="96"/>
      <c r="CA74" s="96"/>
      <c r="CB74" s="96"/>
      <c r="CC74" s="96"/>
      <c r="CD74" s="96"/>
      <c r="CE74" s="96"/>
      <c r="CF74" s="96"/>
      <c r="CG74" s="96"/>
      <c r="CH74" s="96"/>
      <c r="CI74" s="96"/>
      <c r="CJ74" s="96"/>
      <c r="CK74" s="96"/>
      <c r="CL74" s="96"/>
      <c r="CM74" s="96"/>
      <c r="CN74" s="96"/>
      <c r="CO74" s="96"/>
      <c r="CP74" s="96"/>
      <c r="CQ74" s="96"/>
      <c r="CR74" s="96"/>
      <c r="CS74" s="96"/>
      <c r="CT74" s="96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96"/>
      <c r="GB74" s="96"/>
      <c r="GC74" s="96"/>
      <c r="GD74" s="96"/>
      <c r="GE74" s="96"/>
      <c r="GF74" s="96"/>
      <c r="GG74" s="96"/>
      <c r="GH74" s="96"/>
      <c r="GI74" s="96"/>
      <c r="GJ74" s="96"/>
      <c r="GK74" s="96"/>
      <c r="GL74" s="96"/>
      <c r="GM74" s="96"/>
      <c r="GN74" s="96"/>
      <c r="GO74" s="96"/>
      <c r="GP74" s="96"/>
      <c r="GQ74" s="96"/>
      <c r="GR74" s="96"/>
      <c r="GS74" s="96"/>
      <c r="GT74" s="96"/>
      <c r="GU74" s="96"/>
      <c r="GV74" s="96"/>
      <c r="GW74" s="96"/>
      <c r="GX74" s="96"/>
      <c r="GY74" s="96"/>
      <c r="GZ74" s="96"/>
      <c r="HA74" s="96"/>
      <c r="HB74" s="96"/>
      <c r="HC74" s="96"/>
      <c r="HD74" s="96"/>
      <c r="HE74" s="96"/>
      <c r="HF74" s="96"/>
      <c r="HG74" s="96"/>
      <c r="HH74" s="96"/>
      <c r="HI74" s="96"/>
      <c r="HJ74" s="96"/>
      <c r="HK74" s="96"/>
      <c r="HL74" s="96"/>
      <c r="HM74" s="96"/>
      <c r="HN74" s="96"/>
      <c r="HO74" s="96"/>
      <c r="HP74" s="96"/>
      <c r="HQ74" s="96"/>
      <c r="HR74" s="96"/>
      <c r="HS74" s="96"/>
      <c r="HT74" s="96"/>
      <c r="HU74" s="96"/>
      <c r="HV74" s="96"/>
      <c r="HW74" s="96"/>
      <c r="HX74" s="96"/>
      <c r="HY74" s="96"/>
      <c r="HZ74" s="96"/>
      <c r="IA74" s="96"/>
      <c r="IB74" s="96"/>
      <c r="IC74" s="96"/>
      <c r="ID74" s="96"/>
      <c r="IE74" s="96"/>
      <c r="IF74" s="96"/>
      <c r="IG74" s="96"/>
      <c r="IH74" s="96"/>
      <c r="II74" s="96"/>
      <c r="IJ74" s="96"/>
      <c r="IK74" s="96"/>
      <c r="IL74" s="96"/>
      <c r="IM74" s="96"/>
      <c r="IN74" s="96"/>
      <c r="IO74" s="96"/>
      <c r="IP74" s="96"/>
      <c r="IQ74" s="96"/>
      <c r="IR74" s="96"/>
      <c r="IS74" s="96"/>
      <c r="IT74" s="96"/>
      <c r="IU74" s="96"/>
      <c r="IV74" s="96"/>
    </row>
    <row r="75" spans="1:6" s="96" customFormat="1" ht="25.5">
      <c r="A75" s="28" t="s">
        <v>75</v>
      </c>
      <c r="B75" s="44" t="s">
        <v>76</v>
      </c>
      <c r="C75" s="60">
        <f>SUM(D75,E75)</f>
        <v>14670854</v>
      </c>
      <c r="D75" s="60">
        <f>SUM(D76,D79)</f>
        <v>14670854</v>
      </c>
      <c r="E75" s="65">
        <f>SUM(E76)</f>
        <v>0</v>
      </c>
      <c r="F75" s="86"/>
    </row>
    <row r="76" spans="1:6" ht="12.75">
      <c r="A76" s="28"/>
      <c r="B76" s="44" t="s">
        <v>20</v>
      </c>
      <c r="C76" s="11">
        <f>SUM(D76,E76)</f>
        <v>13626854</v>
      </c>
      <c r="D76" s="34">
        <v>13626854</v>
      </c>
      <c r="E76" s="13">
        <v>0</v>
      </c>
      <c r="F76" s="86"/>
    </row>
    <row r="77" spans="1:6" ht="12.75">
      <c r="A77" s="28"/>
      <c r="B77" s="44" t="s">
        <v>70</v>
      </c>
      <c r="C77" s="12"/>
      <c r="D77" s="11"/>
      <c r="E77" s="13"/>
      <c r="F77" s="86"/>
    </row>
    <row r="78" spans="1:6" ht="12.75">
      <c r="A78" s="28"/>
      <c r="B78" s="44" t="s">
        <v>35</v>
      </c>
      <c r="C78" s="12">
        <f>SUM(D78,E78)</f>
        <v>10805463</v>
      </c>
      <c r="D78" s="11">
        <v>10805463</v>
      </c>
      <c r="E78" s="13">
        <v>0</v>
      </c>
      <c r="F78" s="86"/>
    </row>
    <row r="79" spans="1:6" ht="12.75">
      <c r="A79" s="52"/>
      <c r="B79" s="41" t="s">
        <v>25</v>
      </c>
      <c r="C79" s="15">
        <f>SUM(D79,E79)</f>
        <v>1044000</v>
      </c>
      <c r="D79" s="15">
        <v>1044000</v>
      </c>
      <c r="E79" s="15">
        <v>0</v>
      </c>
      <c r="F79" s="86"/>
    </row>
    <row r="80" spans="1:6" ht="12.75">
      <c r="A80" s="28" t="s">
        <v>77</v>
      </c>
      <c r="B80" s="44" t="s">
        <v>14</v>
      </c>
      <c r="C80" s="12">
        <f>SUM(D80,E80)</f>
        <v>445540</v>
      </c>
      <c r="D80" s="12">
        <f>SUM(D81)</f>
        <v>445540</v>
      </c>
      <c r="E80" s="11">
        <f>SUM(E81)</f>
        <v>0</v>
      </c>
      <c r="F80" s="86"/>
    </row>
    <row r="81" spans="1:6" ht="12.75">
      <c r="A81" s="28"/>
      <c r="B81" s="44" t="s">
        <v>20</v>
      </c>
      <c r="C81" s="11">
        <f>SUM(D81,E81)</f>
        <v>445540</v>
      </c>
      <c r="D81" s="11">
        <v>445540</v>
      </c>
      <c r="E81" s="13">
        <v>0</v>
      </c>
      <c r="F81" s="86"/>
    </row>
    <row r="82" spans="1:6" ht="12.75">
      <c r="A82" s="28"/>
      <c r="B82" s="44" t="s">
        <v>34</v>
      </c>
      <c r="C82" s="12"/>
      <c r="D82" s="11"/>
      <c r="E82" s="13"/>
      <c r="F82" s="86"/>
    </row>
    <row r="83" spans="1:6" ht="12.75">
      <c r="A83" s="52"/>
      <c r="B83" s="42" t="s">
        <v>78</v>
      </c>
      <c r="C83" s="16">
        <f aca="true" t="shared" si="3" ref="C83:C90">SUM(D83,E83)</f>
        <v>185</v>
      </c>
      <c r="D83" s="15">
        <v>185</v>
      </c>
      <c r="E83" s="17">
        <v>0</v>
      </c>
      <c r="F83" s="86"/>
    </row>
    <row r="84" spans="1:6" ht="25.5">
      <c r="A84" s="31" t="s">
        <v>79</v>
      </c>
      <c r="B84" s="29" t="s">
        <v>80</v>
      </c>
      <c r="C84" s="22">
        <f t="shared" si="3"/>
        <v>2057620</v>
      </c>
      <c r="D84" s="23">
        <f>SUM(D85,D90,D93,D95,D99,D103,D107,D109)</f>
        <v>2044050</v>
      </c>
      <c r="E84" s="22">
        <f>SUM(E85,E90,E93,E95,E99,E103,E107,E109)</f>
        <v>13570</v>
      </c>
      <c r="F84" s="86"/>
    </row>
    <row r="85" spans="1:6" ht="12.75">
      <c r="A85" s="28" t="s">
        <v>81</v>
      </c>
      <c r="B85" s="44" t="s">
        <v>82</v>
      </c>
      <c r="C85" s="9">
        <f t="shared" si="3"/>
        <v>106000</v>
      </c>
      <c r="D85" s="9">
        <f>SUM(D86,D89)</f>
        <v>106000</v>
      </c>
      <c r="E85" s="13">
        <v>0</v>
      </c>
      <c r="F85" s="86"/>
    </row>
    <row r="86" spans="1:6" ht="12.75">
      <c r="A86" s="28"/>
      <c r="B86" s="44" t="s">
        <v>20</v>
      </c>
      <c r="C86" s="11">
        <f t="shared" si="3"/>
        <v>6000</v>
      </c>
      <c r="D86" s="11">
        <v>6000</v>
      </c>
      <c r="E86" s="13">
        <v>0</v>
      </c>
      <c r="F86" s="86"/>
    </row>
    <row r="87" spans="1:6" ht="12.75">
      <c r="A87" s="28"/>
      <c r="B87" s="44" t="s">
        <v>70</v>
      </c>
      <c r="C87" s="11"/>
      <c r="D87" s="11"/>
      <c r="E87" s="13"/>
      <c r="F87" s="86"/>
    </row>
    <row r="88" spans="1:6" ht="12.75">
      <c r="A88" s="28"/>
      <c r="B88" s="44" t="s">
        <v>35</v>
      </c>
      <c r="C88" s="11">
        <f t="shared" si="3"/>
        <v>6000</v>
      </c>
      <c r="D88" s="11">
        <v>6000</v>
      </c>
      <c r="E88" s="13"/>
      <c r="F88" s="86"/>
    </row>
    <row r="89" spans="1:6" ht="12.75">
      <c r="A89" s="52"/>
      <c r="B89" s="41" t="s">
        <v>25</v>
      </c>
      <c r="C89" s="15">
        <f t="shared" si="3"/>
        <v>100000</v>
      </c>
      <c r="D89" s="15">
        <v>100000</v>
      </c>
      <c r="E89" s="15">
        <v>0</v>
      </c>
      <c r="F89" s="86"/>
    </row>
    <row r="90" spans="1:6" ht="12.75">
      <c r="A90" s="28" t="s">
        <v>83</v>
      </c>
      <c r="B90" s="44" t="s">
        <v>84</v>
      </c>
      <c r="C90" s="9">
        <f t="shared" si="3"/>
        <v>100000</v>
      </c>
      <c r="D90" s="12">
        <f>SUM(D92)</f>
        <v>100000</v>
      </c>
      <c r="E90" s="11">
        <f>SUM(E92)</f>
        <v>0</v>
      </c>
      <c r="F90" s="86"/>
    </row>
    <row r="91" spans="1:6" ht="12.75">
      <c r="A91" s="28"/>
      <c r="B91" s="44" t="s">
        <v>85</v>
      </c>
      <c r="C91" s="12"/>
      <c r="D91" s="11"/>
      <c r="E91" s="13"/>
      <c r="F91" s="86"/>
    </row>
    <row r="92" spans="1:6" ht="12.75">
      <c r="A92" s="52"/>
      <c r="B92" s="42" t="s">
        <v>25</v>
      </c>
      <c r="C92" s="16">
        <f>SUM(D92,E92)</f>
        <v>100000</v>
      </c>
      <c r="D92" s="15">
        <v>100000</v>
      </c>
      <c r="E92" s="17">
        <v>0</v>
      </c>
      <c r="F92" s="86"/>
    </row>
    <row r="93" spans="1:6" ht="12.75">
      <c r="A93" s="28" t="s">
        <v>86</v>
      </c>
      <c r="B93" s="44" t="s">
        <v>87</v>
      </c>
      <c r="C93" s="12">
        <f>SUM(D93,E93)</f>
        <v>82000</v>
      </c>
      <c r="D93" s="12">
        <f>SUM(D94)</f>
        <v>82000</v>
      </c>
      <c r="E93" s="11">
        <f>SUM(E94)</f>
        <v>0</v>
      </c>
      <c r="F93" s="86"/>
    </row>
    <row r="94" spans="1:6" ht="12.75">
      <c r="A94" s="28"/>
      <c r="B94" s="44" t="s">
        <v>20</v>
      </c>
      <c r="C94" s="11">
        <f>SUM(D94,E94)</f>
        <v>82000</v>
      </c>
      <c r="D94" s="11">
        <v>82000</v>
      </c>
      <c r="E94" s="13">
        <v>0</v>
      </c>
      <c r="F94" s="86"/>
    </row>
    <row r="95" spans="1:6" ht="12.75">
      <c r="A95" s="24" t="s">
        <v>88</v>
      </c>
      <c r="B95" s="45" t="s">
        <v>89</v>
      </c>
      <c r="C95" s="25">
        <f>SUM(D95,E95)</f>
        <v>39500</v>
      </c>
      <c r="D95" s="25">
        <f>SUM(D96)</f>
        <v>39500</v>
      </c>
      <c r="E95" s="9">
        <f>SUM(E96)</f>
        <v>0</v>
      </c>
      <c r="F95" s="86"/>
    </row>
    <row r="96" spans="1:6" ht="12.75">
      <c r="A96" s="28"/>
      <c r="B96" s="44" t="s">
        <v>20</v>
      </c>
      <c r="C96" s="11">
        <f>SUM(D96,E96)</f>
        <v>39500</v>
      </c>
      <c r="D96" s="11">
        <v>39500</v>
      </c>
      <c r="E96" s="13">
        <v>0</v>
      </c>
      <c r="F96" s="86"/>
    </row>
    <row r="97" spans="1:6" ht="12.75">
      <c r="A97" s="28"/>
      <c r="B97" s="44" t="s">
        <v>34</v>
      </c>
      <c r="C97" s="12"/>
      <c r="D97" s="11"/>
      <c r="E97" s="13"/>
      <c r="F97" s="86"/>
    </row>
    <row r="98" spans="1:6" ht="12.75">
      <c r="A98" s="52"/>
      <c r="B98" s="42" t="s">
        <v>78</v>
      </c>
      <c r="C98" s="15">
        <f>SUM(D98,E98)</f>
        <v>500</v>
      </c>
      <c r="D98" s="15">
        <v>500</v>
      </c>
      <c r="E98" s="17">
        <v>0</v>
      </c>
      <c r="F98" s="86"/>
    </row>
    <row r="99" spans="1:6" ht="14.25" customHeight="1">
      <c r="A99" s="28" t="s">
        <v>90</v>
      </c>
      <c r="B99" s="44" t="s">
        <v>91</v>
      </c>
      <c r="C99" s="9">
        <f>SUM(D99,E99)</f>
        <v>13320</v>
      </c>
      <c r="D99" s="12">
        <f>SUM(D100)</f>
        <v>4750</v>
      </c>
      <c r="E99" s="11">
        <f>SUM(E100)</f>
        <v>8570</v>
      </c>
      <c r="F99" s="86"/>
    </row>
    <row r="100" spans="1:6" ht="12.75">
      <c r="A100" s="28"/>
      <c r="B100" s="44" t="s">
        <v>20</v>
      </c>
      <c r="C100" s="12">
        <f>SUM(D100,E100)</f>
        <v>13320</v>
      </c>
      <c r="D100" s="11">
        <v>4750</v>
      </c>
      <c r="E100" s="13">
        <v>8570</v>
      </c>
      <c r="F100" s="86"/>
    </row>
    <row r="101" spans="1:6" ht="12.75">
      <c r="A101" s="28"/>
      <c r="B101" s="44" t="s">
        <v>70</v>
      </c>
      <c r="C101" s="12"/>
      <c r="D101" s="11"/>
      <c r="E101" s="13"/>
      <c r="F101" s="86"/>
    </row>
    <row r="102" spans="1:6" ht="12.75">
      <c r="A102" s="52"/>
      <c r="B102" s="42" t="s">
        <v>92</v>
      </c>
      <c r="C102" s="16">
        <f>SUM(D102,E102)</f>
        <v>13320</v>
      </c>
      <c r="D102" s="15">
        <v>4750</v>
      </c>
      <c r="E102" s="17">
        <v>8570</v>
      </c>
      <c r="F102" s="86"/>
    </row>
    <row r="103" spans="1:6" ht="12.75">
      <c r="A103" s="28" t="s">
        <v>93</v>
      </c>
      <c r="B103" s="44" t="s">
        <v>94</v>
      </c>
      <c r="C103" s="12">
        <f>SUM(D103,E103)</f>
        <v>1566600</v>
      </c>
      <c r="D103" s="12">
        <f>SUM(D104)</f>
        <v>1566600</v>
      </c>
      <c r="E103" s="11">
        <f>SUM(E104)</f>
        <v>0</v>
      </c>
      <c r="F103" s="86"/>
    </row>
    <row r="104" spans="1:6" ht="12.75">
      <c r="A104" s="28"/>
      <c r="B104" s="44" t="s">
        <v>20</v>
      </c>
      <c r="C104" s="11">
        <f>SUM(D104,E104)</f>
        <v>1566600</v>
      </c>
      <c r="D104" s="11">
        <v>1566600</v>
      </c>
      <c r="E104" s="13">
        <v>0</v>
      </c>
      <c r="F104" s="86"/>
    </row>
    <row r="105" spans="1:6" ht="12.75">
      <c r="A105" s="28"/>
      <c r="B105" s="44" t="s">
        <v>34</v>
      </c>
      <c r="C105" s="12"/>
      <c r="D105" s="11"/>
      <c r="E105" s="13"/>
      <c r="F105" s="86"/>
    </row>
    <row r="106" spans="1:6" ht="12.75">
      <c r="A106" s="52"/>
      <c r="B106" s="42" t="s">
        <v>78</v>
      </c>
      <c r="C106" s="15">
        <f>SUM(D106,E106)</f>
        <v>1425950</v>
      </c>
      <c r="D106" s="15">
        <v>1425950</v>
      </c>
      <c r="E106" s="17">
        <v>0</v>
      </c>
      <c r="F106" s="86"/>
    </row>
    <row r="107" spans="1:6" ht="13.5" customHeight="1">
      <c r="A107" s="24" t="s">
        <v>95</v>
      </c>
      <c r="B107" s="45" t="s">
        <v>96</v>
      </c>
      <c r="C107" s="25">
        <f>SUM(D107,E107)</f>
        <v>9500</v>
      </c>
      <c r="D107" s="25">
        <f>SUM(D108)</f>
        <v>9500</v>
      </c>
      <c r="E107" s="9">
        <f>SUM(E108)</f>
        <v>0</v>
      </c>
      <c r="F107" s="86"/>
    </row>
    <row r="108" spans="1:6" ht="12.75">
      <c r="A108" s="52"/>
      <c r="B108" s="42" t="s">
        <v>20</v>
      </c>
      <c r="C108" s="15">
        <f>SUM(D108,E108)</f>
        <v>9500</v>
      </c>
      <c r="D108" s="15">
        <v>9500</v>
      </c>
      <c r="E108" s="17">
        <v>0</v>
      </c>
      <c r="F108" s="86"/>
    </row>
    <row r="109" spans="1:6" ht="12.75">
      <c r="A109" s="28" t="s">
        <v>97</v>
      </c>
      <c r="B109" s="44" t="s">
        <v>14</v>
      </c>
      <c r="C109" s="12">
        <f>SUM(D109,E109)</f>
        <v>140700</v>
      </c>
      <c r="D109" s="12">
        <f>SUM(D110,D113)</f>
        <v>135700</v>
      </c>
      <c r="E109" s="11">
        <f>SUM(E110,E113)</f>
        <v>5000</v>
      </c>
      <c r="F109" s="86"/>
    </row>
    <row r="110" spans="1:6" ht="12.75">
      <c r="A110" s="28"/>
      <c r="B110" s="44" t="s">
        <v>20</v>
      </c>
      <c r="C110" s="11">
        <f>SUM(D110,E110)</f>
        <v>70400</v>
      </c>
      <c r="D110" s="11">
        <v>65400</v>
      </c>
      <c r="E110" s="13">
        <v>5000</v>
      </c>
      <c r="F110" s="86"/>
    </row>
    <row r="111" spans="1:6" ht="12.75">
      <c r="A111" s="28"/>
      <c r="B111" s="44" t="s">
        <v>34</v>
      </c>
      <c r="C111" s="12"/>
      <c r="D111" s="11"/>
      <c r="E111" s="13"/>
      <c r="F111" s="86"/>
    </row>
    <row r="112" spans="1:6" ht="12.75">
      <c r="A112" s="28"/>
      <c r="B112" s="44" t="s">
        <v>98</v>
      </c>
      <c r="C112" s="12">
        <f>SUM(D112,E112)</f>
        <v>5000</v>
      </c>
      <c r="D112" s="11">
        <v>0</v>
      </c>
      <c r="E112" s="13">
        <v>5000</v>
      </c>
      <c r="F112" s="86"/>
    </row>
    <row r="113" spans="1:6" ht="12.75">
      <c r="A113" s="52"/>
      <c r="B113" s="42" t="s">
        <v>25</v>
      </c>
      <c r="C113" s="16">
        <f>SUM(D113,E113)</f>
        <v>70300</v>
      </c>
      <c r="D113" s="15">
        <v>70300</v>
      </c>
      <c r="E113" s="17">
        <v>0</v>
      </c>
      <c r="F113" s="86"/>
    </row>
    <row r="114" spans="1:6" ht="53.25" customHeight="1">
      <c r="A114" s="54" t="s">
        <v>99</v>
      </c>
      <c r="B114" s="49" t="s">
        <v>302</v>
      </c>
      <c r="C114" s="72">
        <f>SUM(D114,E114)</f>
        <v>837500</v>
      </c>
      <c r="D114" s="74">
        <f>SUM(D115)</f>
        <v>837500</v>
      </c>
      <c r="E114" s="74">
        <f>SUM(E115)</f>
        <v>0</v>
      </c>
      <c r="F114" s="86"/>
    </row>
    <row r="115" spans="1:6" ht="25.5" customHeight="1">
      <c r="A115" s="28" t="s">
        <v>100</v>
      </c>
      <c r="B115" s="40" t="s">
        <v>291</v>
      </c>
      <c r="C115" s="68">
        <f>SUM(D115,E115)</f>
        <v>837500</v>
      </c>
      <c r="D115" s="65">
        <f>SUM(D116)</f>
        <v>837500</v>
      </c>
      <c r="E115" s="65">
        <f>SUM(E116)</f>
        <v>0</v>
      </c>
      <c r="F115" s="86"/>
    </row>
    <row r="116" spans="1:6" ht="12.75">
      <c r="A116" s="28"/>
      <c r="B116" s="40" t="s">
        <v>20</v>
      </c>
      <c r="C116" s="11">
        <f>SUM(D116,E116)</f>
        <v>837500</v>
      </c>
      <c r="D116" s="11">
        <v>837500</v>
      </c>
      <c r="E116" s="11"/>
      <c r="F116" s="86"/>
    </row>
    <row r="117" spans="1:6" ht="12.75">
      <c r="A117" s="28"/>
      <c r="B117" s="40" t="s">
        <v>70</v>
      </c>
      <c r="C117" s="11"/>
      <c r="D117" s="11"/>
      <c r="E117" s="11"/>
      <c r="F117" s="86"/>
    </row>
    <row r="118" spans="1:6" ht="12.75">
      <c r="A118" s="52"/>
      <c r="B118" s="41" t="s">
        <v>35</v>
      </c>
      <c r="C118" s="15">
        <f>SUM(D118,E118)</f>
        <v>198500</v>
      </c>
      <c r="D118" s="15">
        <v>198500</v>
      </c>
      <c r="E118" s="15"/>
      <c r="F118" s="86"/>
    </row>
    <row r="119" spans="1:6" ht="12.75">
      <c r="A119" s="31" t="s">
        <v>101</v>
      </c>
      <c r="B119" s="29" t="s">
        <v>102</v>
      </c>
      <c r="C119" s="27">
        <f>SUM(D119,E119)</f>
        <v>2150000</v>
      </c>
      <c r="D119" s="21">
        <f>SUM(D120)</f>
        <v>1935000</v>
      </c>
      <c r="E119" s="19">
        <f>SUM(E120)</f>
        <v>215000</v>
      </c>
      <c r="F119" s="86"/>
    </row>
    <row r="120" spans="1:6" ht="12.75">
      <c r="A120" s="28" t="s">
        <v>103</v>
      </c>
      <c r="B120" s="44" t="s">
        <v>104</v>
      </c>
      <c r="C120" s="9">
        <f>SUM(D120,E120)</f>
        <v>2150000</v>
      </c>
      <c r="D120" s="12">
        <f>SUM(D122)</f>
        <v>1935000</v>
      </c>
      <c r="E120" s="11">
        <f>SUM(E122)</f>
        <v>215000</v>
      </c>
      <c r="F120" s="86"/>
    </row>
    <row r="121" spans="1:6" ht="12.75">
      <c r="A121" s="28"/>
      <c r="B121" s="44" t="s">
        <v>292</v>
      </c>
      <c r="C121" s="11"/>
      <c r="D121" s="11"/>
      <c r="E121" s="13"/>
      <c r="F121" s="86"/>
    </row>
    <row r="122" spans="1:6" ht="12.75">
      <c r="A122" s="28"/>
      <c r="B122" s="44" t="s">
        <v>20</v>
      </c>
      <c r="C122" s="12">
        <f>SUM(D122,E122)</f>
        <v>2150000</v>
      </c>
      <c r="D122" s="11">
        <v>1935000</v>
      </c>
      <c r="E122" s="13">
        <v>215000</v>
      </c>
      <c r="F122" s="86"/>
    </row>
    <row r="123" spans="1:6" ht="12.75">
      <c r="A123" s="28"/>
      <c r="B123" s="44" t="s">
        <v>34</v>
      </c>
      <c r="C123" s="12"/>
      <c r="D123" s="11"/>
      <c r="E123" s="13"/>
      <c r="F123" s="86"/>
    </row>
    <row r="124" spans="1:6" ht="12.75">
      <c r="A124" s="52"/>
      <c r="B124" s="42" t="s">
        <v>105</v>
      </c>
      <c r="C124" s="16">
        <f aca="true" t="shared" si="4" ref="C124:C131">SUM(D124,E124)</f>
        <v>2150000</v>
      </c>
      <c r="D124" s="15">
        <v>1935000</v>
      </c>
      <c r="E124" s="17">
        <v>215000</v>
      </c>
      <c r="F124" s="86"/>
    </row>
    <row r="125" spans="1:6" ht="12.75">
      <c r="A125" s="31" t="s">
        <v>106</v>
      </c>
      <c r="B125" s="29" t="s">
        <v>107</v>
      </c>
      <c r="C125" s="27">
        <f t="shared" si="4"/>
        <v>4455051</v>
      </c>
      <c r="D125" s="21">
        <f>SUM(D126)</f>
        <v>2777151</v>
      </c>
      <c r="E125" s="19">
        <f>SUM(E126)</f>
        <v>1677900</v>
      </c>
      <c r="F125" s="86"/>
    </row>
    <row r="126" spans="1:6" ht="12.75">
      <c r="A126" s="28" t="s">
        <v>108</v>
      </c>
      <c r="B126" s="44" t="s">
        <v>109</v>
      </c>
      <c r="C126" s="12">
        <f t="shared" si="4"/>
        <v>4455051</v>
      </c>
      <c r="D126" s="12">
        <f>SUM(D127,D128)</f>
        <v>2777151</v>
      </c>
      <c r="E126" s="11">
        <f>SUM(E127,E128)</f>
        <v>1677900</v>
      </c>
      <c r="F126" s="86"/>
    </row>
    <row r="127" spans="1:6" ht="12.75">
      <c r="A127" s="28"/>
      <c r="B127" s="44" t="s">
        <v>20</v>
      </c>
      <c r="C127" s="11">
        <f t="shared" si="4"/>
        <v>4055051</v>
      </c>
      <c r="D127" s="34">
        <v>2377151</v>
      </c>
      <c r="E127" s="90">
        <v>1677900</v>
      </c>
      <c r="F127" s="86"/>
    </row>
    <row r="128" spans="1:6" ht="12.75">
      <c r="A128" s="52"/>
      <c r="B128" s="42" t="s">
        <v>25</v>
      </c>
      <c r="C128" s="15">
        <f t="shared" si="4"/>
        <v>400000</v>
      </c>
      <c r="D128" s="15">
        <v>400000</v>
      </c>
      <c r="E128" s="17">
        <v>0</v>
      </c>
      <c r="F128" s="86"/>
    </row>
    <row r="129" spans="1:6" ht="12.75">
      <c r="A129" s="31" t="s">
        <v>110</v>
      </c>
      <c r="B129" s="29" t="s">
        <v>111</v>
      </c>
      <c r="C129" s="27">
        <f t="shared" si="4"/>
        <v>93221731</v>
      </c>
      <c r="D129" s="21">
        <f>SUM(D130,D135,D139,D144,D150,D154,D156,D162,D166,D175,D179,D183,D187,D171)</f>
        <v>55716708</v>
      </c>
      <c r="E129" s="19">
        <f>SUM(E130,E135,E139,E144,E150,E156,E162,E166,E175,E179,E183,E187,E154,E171)</f>
        <v>37505023</v>
      </c>
      <c r="F129" s="86"/>
    </row>
    <row r="130" spans="1:6" ht="12.75">
      <c r="A130" s="28" t="s">
        <v>112</v>
      </c>
      <c r="B130" s="44" t="s">
        <v>113</v>
      </c>
      <c r="C130" s="12">
        <f t="shared" si="4"/>
        <v>24601962</v>
      </c>
      <c r="D130" s="12">
        <f>SUM(D131)</f>
        <v>24601962</v>
      </c>
      <c r="E130" s="11">
        <f>SUM(E131)</f>
        <v>0</v>
      </c>
      <c r="F130" s="86"/>
    </row>
    <row r="131" spans="1:6" ht="12.75">
      <c r="A131" s="28"/>
      <c r="B131" s="44" t="s">
        <v>33</v>
      </c>
      <c r="C131" s="11">
        <f t="shared" si="4"/>
        <v>24601962</v>
      </c>
      <c r="D131" s="11">
        <v>24601962</v>
      </c>
      <c r="E131" s="13">
        <v>0</v>
      </c>
      <c r="F131" s="86"/>
    </row>
    <row r="132" spans="1:6" ht="12.75">
      <c r="A132" s="28"/>
      <c r="B132" s="44" t="s">
        <v>70</v>
      </c>
      <c r="C132" s="12"/>
      <c r="D132" s="11"/>
      <c r="E132" s="13"/>
      <c r="F132" s="86"/>
    </row>
    <row r="133" spans="1:6" ht="12.75">
      <c r="A133" s="28"/>
      <c r="B133" s="44" t="s">
        <v>35</v>
      </c>
      <c r="C133" s="12">
        <f>SUM(D133,E133)</f>
        <v>19704000</v>
      </c>
      <c r="D133" s="11">
        <v>19704000</v>
      </c>
      <c r="E133" s="13">
        <v>0</v>
      </c>
      <c r="F133" s="86"/>
    </row>
    <row r="134" spans="1:6" ht="12.75">
      <c r="A134" s="28"/>
      <c r="B134" s="44" t="s">
        <v>92</v>
      </c>
      <c r="C134" s="12">
        <f>SUM(D134,E134)</f>
        <v>470000</v>
      </c>
      <c r="D134" s="11">
        <v>470000</v>
      </c>
      <c r="E134" s="13">
        <v>0</v>
      </c>
      <c r="F134" s="86"/>
    </row>
    <row r="135" spans="1:6" ht="12.75">
      <c r="A135" s="24" t="s">
        <v>114</v>
      </c>
      <c r="B135" s="45" t="s">
        <v>115</v>
      </c>
      <c r="C135" s="25">
        <f>SUM(D135,E135)</f>
        <v>2627000</v>
      </c>
      <c r="D135" s="25">
        <f>SUM(D136)</f>
        <v>0</v>
      </c>
      <c r="E135" s="9">
        <f>SUM(E136)</f>
        <v>2627000</v>
      </c>
      <c r="F135" s="86"/>
    </row>
    <row r="136" spans="1:6" ht="12.75">
      <c r="A136" s="28"/>
      <c r="B136" s="44" t="s">
        <v>20</v>
      </c>
      <c r="C136" s="12">
        <f>SUM(D136,E136)</f>
        <v>2627000</v>
      </c>
      <c r="D136" s="11">
        <v>0</v>
      </c>
      <c r="E136" s="13">
        <v>2627000</v>
      </c>
      <c r="F136" s="86"/>
    </row>
    <row r="137" spans="1:6" ht="12.75">
      <c r="A137" s="28"/>
      <c r="B137" s="44" t="s">
        <v>70</v>
      </c>
      <c r="C137" s="12"/>
      <c r="D137" s="11"/>
      <c r="E137" s="13"/>
      <c r="F137" s="86"/>
    </row>
    <row r="138" spans="1:6" ht="12.75">
      <c r="A138" s="52"/>
      <c r="B138" s="42" t="s">
        <v>35</v>
      </c>
      <c r="C138" s="16">
        <f>SUM(D138,E138)</f>
        <v>2317000</v>
      </c>
      <c r="D138" s="15">
        <v>0</v>
      </c>
      <c r="E138" s="17">
        <v>2317000</v>
      </c>
      <c r="F138" s="86"/>
    </row>
    <row r="139" spans="1:6" ht="12.75">
      <c r="A139" s="28" t="s">
        <v>116</v>
      </c>
      <c r="B139" s="44" t="s">
        <v>117</v>
      </c>
      <c r="C139" s="12">
        <f>SUM(D139,E139)</f>
        <v>11462828</v>
      </c>
      <c r="D139" s="12">
        <f>SUM(D140)</f>
        <v>11462828</v>
      </c>
      <c r="E139" s="11">
        <f>SUM(E140)</f>
        <v>0</v>
      </c>
      <c r="F139" s="86"/>
    </row>
    <row r="140" spans="1:6" ht="12.75">
      <c r="A140" s="28"/>
      <c r="B140" s="44" t="s">
        <v>33</v>
      </c>
      <c r="C140" s="12">
        <f>SUM(D140,E140)</f>
        <v>11462828</v>
      </c>
      <c r="D140" s="11">
        <v>11462828</v>
      </c>
      <c r="E140" s="13">
        <v>0</v>
      </c>
      <c r="F140" s="86"/>
    </row>
    <row r="141" spans="1:6" ht="12.75">
      <c r="A141" s="28"/>
      <c r="B141" s="44" t="s">
        <v>70</v>
      </c>
      <c r="C141" s="12"/>
      <c r="D141" s="11"/>
      <c r="E141" s="13"/>
      <c r="F141" s="86"/>
    </row>
    <row r="142" spans="1:6" ht="12.75">
      <c r="A142" s="28"/>
      <c r="B142" s="44" t="s">
        <v>35</v>
      </c>
      <c r="C142" s="12">
        <f>SUM(D142,E142)</f>
        <v>10143844</v>
      </c>
      <c r="D142" s="11">
        <v>10143844</v>
      </c>
      <c r="E142" s="13">
        <v>0</v>
      </c>
      <c r="F142" s="86"/>
    </row>
    <row r="143" spans="1:6" ht="12.75">
      <c r="A143" s="52"/>
      <c r="B143" s="42" t="s">
        <v>12</v>
      </c>
      <c r="C143" s="15">
        <f>SUM(D143,E143)</f>
        <v>700000</v>
      </c>
      <c r="D143" s="15">
        <v>700000</v>
      </c>
      <c r="E143" s="17">
        <v>0</v>
      </c>
      <c r="F143" s="86"/>
    </row>
    <row r="144" spans="1:6" ht="12.75">
      <c r="A144" s="28" t="s">
        <v>118</v>
      </c>
      <c r="B144" s="44" t="s">
        <v>119</v>
      </c>
      <c r="C144" s="12">
        <f>SUM(D144,E144)</f>
        <v>17873000</v>
      </c>
      <c r="D144" s="12">
        <f>SUM(D145,D149)</f>
        <v>17592000</v>
      </c>
      <c r="E144" s="11">
        <f>SUM(E145)</f>
        <v>281000</v>
      </c>
      <c r="F144" s="86"/>
    </row>
    <row r="145" spans="1:6" ht="12.75">
      <c r="A145" s="28"/>
      <c r="B145" s="44" t="s">
        <v>20</v>
      </c>
      <c r="C145" s="12">
        <f>SUM(D145,E145)</f>
        <v>10983000</v>
      </c>
      <c r="D145" s="11">
        <v>10702000</v>
      </c>
      <c r="E145" s="13">
        <v>281000</v>
      </c>
      <c r="F145" s="86"/>
    </row>
    <row r="146" spans="1:6" ht="12.75">
      <c r="A146" s="28"/>
      <c r="B146" s="44" t="s">
        <v>70</v>
      </c>
      <c r="C146" s="12"/>
      <c r="D146" s="11"/>
      <c r="E146" s="13"/>
      <c r="F146" s="86"/>
    </row>
    <row r="147" spans="1:6" ht="12.75">
      <c r="A147" s="28"/>
      <c r="B147" s="44" t="s">
        <v>35</v>
      </c>
      <c r="C147" s="12">
        <f>SUM(D147,E147)</f>
        <v>9922000</v>
      </c>
      <c r="D147" s="11">
        <v>9677000</v>
      </c>
      <c r="E147" s="13">
        <v>245000</v>
      </c>
      <c r="F147" s="86"/>
    </row>
    <row r="148" spans="1:6" ht="12.75">
      <c r="A148" s="28"/>
      <c r="B148" s="44" t="s">
        <v>92</v>
      </c>
      <c r="C148" s="12">
        <f>SUM(D148,E148)</f>
        <v>160000</v>
      </c>
      <c r="D148" s="11">
        <v>160000</v>
      </c>
      <c r="E148" s="13">
        <v>0</v>
      </c>
      <c r="F148" s="86"/>
    </row>
    <row r="149" spans="1:6" ht="12.75">
      <c r="A149" s="52"/>
      <c r="B149" s="42" t="s">
        <v>120</v>
      </c>
      <c r="C149" s="15">
        <f>SUM(D149,E149)</f>
        <v>6890000</v>
      </c>
      <c r="D149" s="15">
        <v>6890000</v>
      </c>
      <c r="E149" s="17">
        <v>0</v>
      </c>
      <c r="F149" s="86"/>
    </row>
    <row r="150" spans="1:6" ht="12.75">
      <c r="A150" s="28" t="s">
        <v>121</v>
      </c>
      <c r="B150" s="44" t="s">
        <v>122</v>
      </c>
      <c r="C150" s="12">
        <f>SUM(D150,E150)</f>
        <v>1590000</v>
      </c>
      <c r="D150" s="12">
        <f>SUM(D151)</f>
        <v>0</v>
      </c>
      <c r="E150" s="11">
        <f>SUM(E151)</f>
        <v>1590000</v>
      </c>
      <c r="F150" s="86"/>
    </row>
    <row r="151" spans="1:6" ht="12.75">
      <c r="A151" s="28"/>
      <c r="B151" s="44" t="s">
        <v>20</v>
      </c>
      <c r="C151" s="12">
        <f>SUM(D151,E151)</f>
        <v>1590000</v>
      </c>
      <c r="D151" s="11">
        <v>0</v>
      </c>
      <c r="E151" s="13">
        <v>1590000</v>
      </c>
      <c r="F151" s="86"/>
    </row>
    <row r="152" spans="1:6" ht="12.75">
      <c r="A152" s="28"/>
      <c r="B152" s="44" t="s">
        <v>70</v>
      </c>
      <c r="C152" s="12"/>
      <c r="D152" s="11"/>
      <c r="E152" s="13"/>
      <c r="F152" s="86"/>
    </row>
    <row r="153" spans="1:6" ht="12.75">
      <c r="A153" s="52"/>
      <c r="B153" s="42" t="s">
        <v>35</v>
      </c>
      <c r="C153" s="16">
        <f>SUM(D153,E153)</f>
        <v>1451000</v>
      </c>
      <c r="D153" s="15">
        <v>0</v>
      </c>
      <c r="E153" s="17">
        <v>1451000</v>
      </c>
      <c r="F153" s="86"/>
    </row>
    <row r="154" spans="1:6" ht="12.75">
      <c r="A154" s="28" t="s">
        <v>123</v>
      </c>
      <c r="B154" s="44" t="s">
        <v>124</v>
      </c>
      <c r="C154" s="9">
        <f>SUM(D154,E154)</f>
        <v>3000</v>
      </c>
      <c r="D154" s="9">
        <f>SUM(D155)</f>
        <v>1000</v>
      </c>
      <c r="E154" s="13">
        <f>SUM(E155)</f>
        <v>2000</v>
      </c>
      <c r="F154" s="86"/>
    </row>
    <row r="155" spans="1:6" ht="12.75">
      <c r="A155" s="52"/>
      <c r="B155" s="42" t="s">
        <v>20</v>
      </c>
      <c r="C155" s="16">
        <f>SUM(D155,E155)</f>
        <v>3000</v>
      </c>
      <c r="D155" s="15">
        <v>1000</v>
      </c>
      <c r="E155" s="17">
        <v>2000</v>
      </c>
      <c r="F155" s="86"/>
    </row>
    <row r="156" spans="1:6" ht="12.75">
      <c r="A156" s="28" t="s">
        <v>125</v>
      </c>
      <c r="B156" s="44" t="s">
        <v>126</v>
      </c>
      <c r="C156" s="12">
        <f>SUM(D156,E156)</f>
        <v>11422901</v>
      </c>
      <c r="D156" s="12">
        <f>SUM(D157,D161)</f>
        <v>850000</v>
      </c>
      <c r="E156" s="11">
        <f>SUM(E157)</f>
        <v>10572901</v>
      </c>
      <c r="F156" s="86"/>
    </row>
    <row r="157" spans="1:6" ht="12.75">
      <c r="A157" s="28"/>
      <c r="B157" s="44" t="s">
        <v>20</v>
      </c>
      <c r="C157" s="12">
        <f>SUM(D157,E157)</f>
        <v>10572901</v>
      </c>
      <c r="D157" s="11">
        <v>0</v>
      </c>
      <c r="E157" s="13">
        <v>10572901</v>
      </c>
      <c r="F157" s="86"/>
    </row>
    <row r="158" spans="1:6" ht="12.75">
      <c r="A158" s="28"/>
      <c r="B158" s="44" t="s">
        <v>70</v>
      </c>
      <c r="C158" s="12"/>
      <c r="D158" s="11"/>
      <c r="E158" s="13"/>
      <c r="F158" s="86"/>
    </row>
    <row r="159" spans="1:6" ht="12.75">
      <c r="A159" s="28"/>
      <c r="B159" s="44" t="s">
        <v>35</v>
      </c>
      <c r="C159" s="12">
        <f>SUM(D159,E159)</f>
        <v>8888000</v>
      </c>
      <c r="D159" s="11">
        <v>0</v>
      </c>
      <c r="E159" s="13">
        <v>8888000</v>
      </c>
      <c r="F159" s="86"/>
    </row>
    <row r="160" spans="1:6" ht="12.75">
      <c r="A160" s="28"/>
      <c r="B160" s="44" t="s">
        <v>92</v>
      </c>
      <c r="C160" s="12">
        <f>SUM(D160,E160)</f>
        <v>434034</v>
      </c>
      <c r="D160" s="11">
        <v>0</v>
      </c>
      <c r="E160" s="13">
        <v>434034</v>
      </c>
      <c r="F160" s="86"/>
    </row>
    <row r="161" spans="1:6" ht="12.75">
      <c r="A161" s="52"/>
      <c r="B161" s="42" t="s">
        <v>25</v>
      </c>
      <c r="C161" s="15">
        <f>SUM(D161,E161)</f>
        <v>850000</v>
      </c>
      <c r="D161" s="15">
        <v>850000</v>
      </c>
      <c r="E161" s="17">
        <v>0</v>
      </c>
      <c r="F161" s="86"/>
    </row>
    <row r="162" spans="1:6" ht="12.75">
      <c r="A162" s="28" t="s">
        <v>127</v>
      </c>
      <c r="B162" s="44" t="s">
        <v>128</v>
      </c>
      <c r="C162" s="12">
        <f>SUM(D162,E162)</f>
        <v>1055000</v>
      </c>
      <c r="D162" s="12">
        <f>SUM(D163)</f>
        <v>0</v>
      </c>
      <c r="E162" s="11">
        <f>SUM(E163)</f>
        <v>1055000</v>
      </c>
      <c r="F162" s="86"/>
    </row>
    <row r="163" spans="1:6" ht="12.75">
      <c r="A163" s="28"/>
      <c r="B163" s="44" t="s">
        <v>20</v>
      </c>
      <c r="C163" s="12">
        <f>SUM(D163,E163)</f>
        <v>1055000</v>
      </c>
      <c r="D163" s="11">
        <v>0</v>
      </c>
      <c r="E163" s="13">
        <v>1055000</v>
      </c>
      <c r="F163" s="86"/>
    </row>
    <row r="164" spans="1:6" ht="12.75">
      <c r="A164" s="28"/>
      <c r="B164" s="44" t="s">
        <v>11</v>
      </c>
      <c r="C164" s="12"/>
      <c r="D164" s="11"/>
      <c r="E164" s="13"/>
      <c r="F164" s="86"/>
    </row>
    <row r="165" spans="1:6" ht="12.75">
      <c r="A165" s="52"/>
      <c r="B165" s="42" t="s">
        <v>129</v>
      </c>
      <c r="C165" s="16">
        <f>SUM(D165,E165)</f>
        <v>960000</v>
      </c>
      <c r="D165" s="15">
        <v>0</v>
      </c>
      <c r="E165" s="17">
        <v>960000</v>
      </c>
      <c r="F165" s="86"/>
    </row>
    <row r="166" spans="1:6" ht="12.75">
      <c r="A166" s="28" t="s">
        <v>130</v>
      </c>
      <c r="B166" s="44" t="s">
        <v>131</v>
      </c>
      <c r="C166" s="12">
        <f>SUM(D166,E166)</f>
        <v>16039279</v>
      </c>
      <c r="D166" s="12">
        <f>SUM(D167)</f>
        <v>0</v>
      </c>
      <c r="E166" s="11">
        <f>SUM(E167)</f>
        <v>16039279</v>
      </c>
      <c r="F166" s="86"/>
    </row>
    <row r="167" spans="1:6" ht="12.75">
      <c r="A167" s="28"/>
      <c r="B167" s="44" t="s">
        <v>33</v>
      </c>
      <c r="C167" s="12">
        <f>SUM(D167,E167)</f>
        <v>16039279</v>
      </c>
      <c r="D167" s="11">
        <v>0</v>
      </c>
      <c r="E167" s="13">
        <v>16039279</v>
      </c>
      <c r="F167" s="86"/>
    </row>
    <row r="168" spans="1:6" ht="12.75">
      <c r="A168" s="28"/>
      <c r="B168" s="44" t="s">
        <v>70</v>
      </c>
      <c r="C168" s="12"/>
      <c r="D168" s="11"/>
      <c r="E168" s="13"/>
      <c r="F168" s="86"/>
    </row>
    <row r="169" spans="1:6" ht="12.75">
      <c r="A169" s="28"/>
      <c r="B169" s="44" t="s">
        <v>35</v>
      </c>
      <c r="C169" s="12">
        <f>SUM(D169,E169)</f>
        <v>13178787</v>
      </c>
      <c r="D169" s="11">
        <v>0</v>
      </c>
      <c r="E169" s="13">
        <v>13178787</v>
      </c>
      <c r="F169" s="86"/>
    </row>
    <row r="170" spans="1:6" ht="12.75">
      <c r="A170" s="52"/>
      <c r="B170" s="42" t="s">
        <v>92</v>
      </c>
      <c r="C170" s="16">
        <f>SUM(D170,E170)</f>
        <v>580492</v>
      </c>
      <c r="D170" s="15">
        <v>0</v>
      </c>
      <c r="E170" s="17">
        <v>580492</v>
      </c>
      <c r="F170" s="86"/>
    </row>
    <row r="171" spans="1:6" ht="12.75">
      <c r="A171" s="56" t="s">
        <v>257</v>
      </c>
      <c r="B171" s="10" t="s">
        <v>258</v>
      </c>
      <c r="C171" s="11">
        <f>SUM(D171,E171)</f>
        <v>1612274</v>
      </c>
      <c r="D171" s="11">
        <f>SUM(D172)</f>
        <v>0</v>
      </c>
      <c r="E171" s="34">
        <f>SUM(E172)</f>
        <v>1612274</v>
      </c>
      <c r="F171" s="86"/>
    </row>
    <row r="172" spans="1:6" ht="12.75">
      <c r="A172" s="56"/>
      <c r="B172" s="10" t="s">
        <v>20</v>
      </c>
      <c r="C172" s="11">
        <f>SUM(D172,E172)</f>
        <v>1612274</v>
      </c>
      <c r="D172" s="11">
        <v>0</v>
      </c>
      <c r="E172" s="34">
        <v>1612274</v>
      </c>
      <c r="F172" s="86"/>
    </row>
    <row r="173" spans="1:6" ht="12.75">
      <c r="A173" s="56"/>
      <c r="B173" s="10" t="s">
        <v>70</v>
      </c>
      <c r="C173" s="11"/>
      <c r="D173" s="11"/>
      <c r="E173" s="34"/>
      <c r="F173" s="86"/>
    </row>
    <row r="174" spans="1:6" ht="12.75">
      <c r="A174" s="57"/>
      <c r="B174" s="58" t="s">
        <v>35</v>
      </c>
      <c r="C174" s="15">
        <f>SUM(D174,E174)</f>
        <v>1485000</v>
      </c>
      <c r="D174" s="15">
        <v>0</v>
      </c>
      <c r="E174" s="35">
        <v>1485000</v>
      </c>
      <c r="F174" s="86"/>
    </row>
    <row r="175" spans="1:6" ht="12.75">
      <c r="A175" s="24" t="s">
        <v>132</v>
      </c>
      <c r="B175" s="45" t="s">
        <v>133</v>
      </c>
      <c r="C175" s="25">
        <f>SUM(D175,E175)</f>
        <v>1385000</v>
      </c>
      <c r="D175" s="25">
        <f>SUM(D176)</f>
        <v>0</v>
      </c>
      <c r="E175" s="9">
        <f>SUM(E176)</f>
        <v>1385000</v>
      </c>
      <c r="F175" s="86"/>
    </row>
    <row r="176" spans="1:6" ht="12.75">
      <c r="A176" s="28"/>
      <c r="B176" s="44" t="s">
        <v>20</v>
      </c>
      <c r="C176" s="12">
        <f>SUM(D176,E176)</f>
        <v>1385000</v>
      </c>
      <c r="D176" s="11">
        <v>0</v>
      </c>
      <c r="E176" s="13">
        <v>1385000</v>
      </c>
      <c r="F176" s="86"/>
    </row>
    <row r="177" spans="1:6" ht="12.75">
      <c r="A177" s="28"/>
      <c r="B177" s="44" t="s">
        <v>70</v>
      </c>
      <c r="C177" s="12"/>
      <c r="D177" s="11"/>
      <c r="E177" s="13"/>
      <c r="F177" s="86"/>
    </row>
    <row r="178" spans="1:6" ht="12.75">
      <c r="A178" s="52"/>
      <c r="B178" s="42" t="s">
        <v>35</v>
      </c>
      <c r="C178" s="16">
        <f>SUM(D178,E178)</f>
        <v>1290000</v>
      </c>
      <c r="D178" s="15">
        <v>0</v>
      </c>
      <c r="E178" s="17">
        <v>1290000</v>
      </c>
      <c r="F178" s="86"/>
    </row>
    <row r="179" spans="1:6" ht="38.25">
      <c r="A179" s="28" t="s">
        <v>134</v>
      </c>
      <c r="B179" s="44" t="s">
        <v>255</v>
      </c>
      <c r="C179" s="75">
        <f>SUM(D179,E179)</f>
        <v>1317429</v>
      </c>
      <c r="D179" s="75">
        <f>SUM(D180)</f>
        <v>0</v>
      </c>
      <c r="E179" s="91">
        <f>SUM(E180)</f>
        <v>1317429</v>
      </c>
      <c r="F179" s="86"/>
    </row>
    <row r="180" spans="1:6" ht="12.75">
      <c r="A180" s="28"/>
      <c r="B180" s="44" t="s">
        <v>20</v>
      </c>
      <c r="C180" s="12">
        <f>SUM(D180,E180)</f>
        <v>1317429</v>
      </c>
      <c r="D180" s="11">
        <v>0</v>
      </c>
      <c r="E180" s="13">
        <v>1317429</v>
      </c>
      <c r="F180" s="86"/>
    </row>
    <row r="181" spans="1:6" ht="12.75">
      <c r="A181" s="28"/>
      <c r="B181" s="44" t="s">
        <v>70</v>
      </c>
      <c r="C181" s="12"/>
      <c r="D181" s="11"/>
      <c r="E181" s="13"/>
      <c r="F181" s="86"/>
    </row>
    <row r="182" spans="1:6" ht="12.75">
      <c r="A182" s="52"/>
      <c r="B182" s="42" t="s">
        <v>35</v>
      </c>
      <c r="C182" s="16">
        <f>SUM(D182,E182)</f>
        <v>1085000</v>
      </c>
      <c r="D182" s="15">
        <v>0</v>
      </c>
      <c r="E182" s="17">
        <v>1085000</v>
      </c>
      <c r="F182" s="86"/>
    </row>
    <row r="183" spans="1:6" ht="13.5" customHeight="1">
      <c r="A183" s="28" t="s">
        <v>135</v>
      </c>
      <c r="B183" s="44" t="s">
        <v>136</v>
      </c>
      <c r="C183" s="12">
        <f>SUM(D183,E183)</f>
        <v>723918</v>
      </c>
      <c r="D183" s="12">
        <f>SUM(D184)</f>
        <v>333918</v>
      </c>
      <c r="E183" s="11">
        <f>SUM(E184)</f>
        <v>390000</v>
      </c>
      <c r="F183" s="86"/>
    </row>
    <row r="184" spans="1:6" ht="12.75">
      <c r="A184" s="28"/>
      <c r="B184" s="44" t="s">
        <v>20</v>
      </c>
      <c r="C184" s="12">
        <f>SUM(D184,E184)</f>
        <v>723918</v>
      </c>
      <c r="D184" s="11">
        <v>333918</v>
      </c>
      <c r="E184" s="13">
        <v>390000</v>
      </c>
      <c r="F184" s="86"/>
    </row>
    <row r="185" spans="1:6" ht="12.75">
      <c r="A185" s="28"/>
      <c r="B185" s="44" t="s">
        <v>11</v>
      </c>
      <c r="C185" s="12"/>
      <c r="D185" s="11"/>
      <c r="E185" s="13"/>
      <c r="F185" s="86"/>
    </row>
    <row r="186" spans="1:6" ht="12.75">
      <c r="A186" s="52"/>
      <c r="B186" s="42" t="s">
        <v>129</v>
      </c>
      <c r="C186" s="16">
        <f aca="true" t="shared" si="5" ref="C186:C199">SUM(D186,E186)</f>
        <v>416000</v>
      </c>
      <c r="D186" s="15">
        <v>136000</v>
      </c>
      <c r="E186" s="17">
        <v>280000</v>
      </c>
      <c r="F186" s="86"/>
    </row>
    <row r="187" spans="1:6" ht="12.75">
      <c r="A187" s="28" t="s">
        <v>137</v>
      </c>
      <c r="B187" s="44" t="s">
        <v>14</v>
      </c>
      <c r="C187" s="12">
        <f t="shared" si="5"/>
        <v>1508140</v>
      </c>
      <c r="D187" s="26">
        <f>SUM(D188)</f>
        <v>875000</v>
      </c>
      <c r="E187" s="34">
        <f>SUM(E188)</f>
        <v>633140</v>
      </c>
      <c r="F187" s="86"/>
    </row>
    <row r="188" spans="1:6" ht="12.75">
      <c r="A188" s="52"/>
      <c r="B188" s="42" t="s">
        <v>20</v>
      </c>
      <c r="C188" s="16">
        <f t="shared" si="5"/>
        <v>1508140</v>
      </c>
      <c r="D188" s="35">
        <v>875000</v>
      </c>
      <c r="E188" s="92">
        <v>633140</v>
      </c>
      <c r="F188" s="86"/>
    </row>
    <row r="189" spans="1:6" ht="12.75">
      <c r="A189" s="31" t="s">
        <v>138</v>
      </c>
      <c r="B189" s="29" t="s">
        <v>139</v>
      </c>
      <c r="C189" s="21">
        <f t="shared" si="5"/>
        <v>2361193</v>
      </c>
      <c r="D189" s="21">
        <f>SUM(D192,D194,D196,D198,D204,D208,D190)</f>
        <v>2331193</v>
      </c>
      <c r="E189" s="19">
        <f>SUM(E192,E194,E196,E198,E204,E208,E190)</f>
        <v>30000</v>
      </c>
      <c r="F189" s="86"/>
    </row>
    <row r="190" spans="1:6" ht="13.5" customHeight="1">
      <c r="A190" s="28" t="s">
        <v>289</v>
      </c>
      <c r="B190" s="44" t="s">
        <v>290</v>
      </c>
      <c r="C190" s="12">
        <f t="shared" si="5"/>
        <v>30000</v>
      </c>
      <c r="D190" s="12">
        <f>SUM(D191)</f>
        <v>0</v>
      </c>
      <c r="E190" s="11">
        <f>SUM(E191)</f>
        <v>30000</v>
      </c>
      <c r="F190" s="86"/>
    </row>
    <row r="191" spans="1:6" ht="12.75">
      <c r="A191" s="52"/>
      <c r="B191" s="42" t="s">
        <v>25</v>
      </c>
      <c r="C191" s="16">
        <f t="shared" si="5"/>
        <v>30000</v>
      </c>
      <c r="D191" s="15">
        <v>0</v>
      </c>
      <c r="E191" s="17">
        <v>30000</v>
      </c>
      <c r="F191" s="86"/>
    </row>
    <row r="192" spans="1:6" ht="12.75">
      <c r="A192" s="24" t="s">
        <v>140</v>
      </c>
      <c r="B192" s="45" t="s">
        <v>141</v>
      </c>
      <c r="C192" s="25">
        <f t="shared" si="5"/>
        <v>200000</v>
      </c>
      <c r="D192" s="25">
        <f>SUM(D193)</f>
        <v>200000</v>
      </c>
      <c r="E192" s="9">
        <f>SUM(E193)</f>
        <v>0</v>
      </c>
      <c r="F192" s="86"/>
    </row>
    <row r="193" spans="1:6" ht="12.75">
      <c r="A193" s="52"/>
      <c r="B193" s="42" t="s">
        <v>33</v>
      </c>
      <c r="C193" s="15">
        <f t="shared" si="5"/>
        <v>200000</v>
      </c>
      <c r="D193" s="15">
        <v>200000</v>
      </c>
      <c r="E193" s="17">
        <v>0</v>
      </c>
      <c r="F193" s="86"/>
    </row>
    <row r="194" spans="1:6" ht="12.75">
      <c r="A194" s="28" t="s">
        <v>142</v>
      </c>
      <c r="B194" s="44" t="s">
        <v>143</v>
      </c>
      <c r="C194" s="12">
        <f t="shared" si="5"/>
        <v>3100</v>
      </c>
      <c r="D194" s="12">
        <f>SUM(D195)</f>
        <v>3100</v>
      </c>
      <c r="E194" s="11">
        <f>SUM(E195)</f>
        <v>0</v>
      </c>
      <c r="F194" s="86"/>
    </row>
    <row r="195" spans="1:6" ht="12.75">
      <c r="A195" s="52"/>
      <c r="B195" s="42" t="s">
        <v>20</v>
      </c>
      <c r="C195" s="16">
        <f t="shared" si="5"/>
        <v>3100</v>
      </c>
      <c r="D195" s="15">
        <v>3100</v>
      </c>
      <c r="E195" s="17">
        <v>0</v>
      </c>
      <c r="F195" s="86"/>
    </row>
    <row r="196" spans="1:6" ht="12.75">
      <c r="A196" s="28" t="s">
        <v>144</v>
      </c>
      <c r="B196" s="44" t="s">
        <v>145</v>
      </c>
      <c r="C196" s="12">
        <f t="shared" si="5"/>
        <v>9100</v>
      </c>
      <c r="D196" s="12">
        <f>SUM(D197)</f>
        <v>9100</v>
      </c>
      <c r="E196" s="11">
        <f>SUM(E197)</f>
        <v>0</v>
      </c>
      <c r="F196" s="86"/>
    </row>
    <row r="197" spans="1:6" ht="12.75">
      <c r="A197" s="52"/>
      <c r="B197" s="42" t="s">
        <v>20</v>
      </c>
      <c r="C197" s="16">
        <f t="shared" si="5"/>
        <v>9100</v>
      </c>
      <c r="D197" s="15">
        <v>9100</v>
      </c>
      <c r="E197" s="17">
        <v>0</v>
      </c>
      <c r="F197" s="86"/>
    </row>
    <row r="198" spans="1:6" ht="12.75">
      <c r="A198" s="28" t="s">
        <v>146</v>
      </c>
      <c r="B198" s="44" t="s">
        <v>147</v>
      </c>
      <c r="C198" s="12">
        <f t="shared" si="5"/>
        <v>1231008</v>
      </c>
      <c r="D198" s="12">
        <f>SUM(D199,D203)</f>
        <v>1231008</v>
      </c>
      <c r="E198" s="11">
        <f>SUM(E199,E203)</f>
        <v>0</v>
      </c>
      <c r="F198" s="86"/>
    </row>
    <row r="199" spans="1:6" ht="12.75">
      <c r="A199" s="28"/>
      <c r="B199" s="44" t="s">
        <v>20</v>
      </c>
      <c r="C199" s="12">
        <f t="shared" si="5"/>
        <v>1206008</v>
      </c>
      <c r="D199" s="11">
        <f>1231008-25000</f>
        <v>1206008</v>
      </c>
      <c r="E199" s="13">
        <v>0</v>
      </c>
      <c r="F199" s="86"/>
    </row>
    <row r="200" spans="1:6" ht="12.75">
      <c r="A200" s="28"/>
      <c r="B200" s="44" t="s">
        <v>70</v>
      </c>
      <c r="C200" s="12"/>
      <c r="D200" s="11"/>
      <c r="E200" s="13"/>
      <c r="F200" s="86"/>
    </row>
    <row r="201" spans="1:6" ht="12.75">
      <c r="A201" s="28"/>
      <c r="B201" s="44" t="s">
        <v>35</v>
      </c>
      <c r="C201" s="12">
        <f>SUM(D201,E201)</f>
        <v>288850</v>
      </c>
      <c r="D201" s="11">
        <v>288850</v>
      </c>
      <c r="E201" s="13">
        <v>0</v>
      </c>
      <c r="F201" s="86"/>
    </row>
    <row r="202" spans="1:6" ht="12.75">
      <c r="A202" s="28"/>
      <c r="B202" s="44" t="s">
        <v>92</v>
      </c>
      <c r="C202" s="12">
        <f>SUM(D202,E202)</f>
        <v>580250</v>
      </c>
      <c r="D202" s="11">
        <v>580250</v>
      </c>
      <c r="E202" s="13"/>
      <c r="F202" s="86"/>
    </row>
    <row r="203" spans="1:6" ht="12.75">
      <c r="A203" s="52"/>
      <c r="B203" s="42" t="s">
        <v>25</v>
      </c>
      <c r="C203" s="16">
        <f>SUM(D203,E203)</f>
        <v>25000</v>
      </c>
      <c r="D203" s="15">
        <v>25000</v>
      </c>
      <c r="E203" s="17">
        <v>0</v>
      </c>
      <c r="F203" s="86"/>
    </row>
    <row r="204" spans="1:6" ht="12.75">
      <c r="A204" s="24" t="s">
        <v>148</v>
      </c>
      <c r="B204" s="45" t="s">
        <v>149</v>
      </c>
      <c r="C204" s="25">
        <f>SUM(D204,E204)</f>
        <v>641985</v>
      </c>
      <c r="D204" s="25">
        <f>SUM(D205)</f>
        <v>641985</v>
      </c>
      <c r="E204" s="9">
        <f>SUM(E205)</f>
        <v>0</v>
      </c>
      <c r="F204" s="86"/>
    </row>
    <row r="205" spans="1:6" ht="12.75">
      <c r="A205" s="28"/>
      <c r="B205" s="44" t="s">
        <v>20</v>
      </c>
      <c r="C205" s="12">
        <f>SUM(D205,E205)</f>
        <v>641985</v>
      </c>
      <c r="D205" s="11">
        <v>641985</v>
      </c>
      <c r="E205" s="13">
        <v>0</v>
      </c>
      <c r="F205" s="86"/>
    </row>
    <row r="206" spans="1:6" ht="12.75">
      <c r="A206" s="28"/>
      <c r="B206" s="44" t="s">
        <v>70</v>
      </c>
      <c r="C206" s="12"/>
      <c r="D206" s="11"/>
      <c r="E206" s="13"/>
      <c r="F206" s="86"/>
    </row>
    <row r="207" spans="1:6" ht="12.75">
      <c r="A207" s="52"/>
      <c r="B207" s="42" t="s">
        <v>35</v>
      </c>
      <c r="C207" s="16">
        <f aca="true" t="shared" si="6" ref="C207:C213">SUM(D207,E207)</f>
        <v>549345</v>
      </c>
      <c r="D207" s="15">
        <v>549345</v>
      </c>
      <c r="E207" s="17">
        <v>0</v>
      </c>
      <c r="F207" s="86"/>
    </row>
    <row r="208" spans="1:6" ht="12.75">
      <c r="A208" s="28" t="s">
        <v>150</v>
      </c>
      <c r="B208" s="44" t="s">
        <v>14</v>
      </c>
      <c r="C208" s="12">
        <f t="shared" si="6"/>
        <v>246000</v>
      </c>
      <c r="D208" s="12">
        <f>SUM(D209:D210)</f>
        <v>246000</v>
      </c>
      <c r="E208" s="11">
        <f>SUM(E210)</f>
        <v>0</v>
      </c>
      <c r="F208" s="86"/>
    </row>
    <row r="209" spans="1:6" ht="12.75">
      <c r="A209" s="28"/>
      <c r="B209" s="44" t="s">
        <v>20</v>
      </c>
      <c r="C209" s="12">
        <f t="shared" si="6"/>
        <v>46000</v>
      </c>
      <c r="D209" s="11">
        <v>46000</v>
      </c>
      <c r="E209" s="13">
        <v>0</v>
      </c>
      <c r="F209" s="86"/>
    </row>
    <row r="210" spans="1:6" ht="12.75">
      <c r="A210" s="52"/>
      <c r="B210" s="41" t="s">
        <v>25</v>
      </c>
      <c r="C210" s="16">
        <f t="shared" si="6"/>
        <v>200000</v>
      </c>
      <c r="D210" s="15">
        <v>200000</v>
      </c>
      <c r="E210" s="17">
        <v>0</v>
      </c>
      <c r="F210" s="86"/>
    </row>
    <row r="211" spans="1:6" ht="12.75">
      <c r="A211" s="54" t="s">
        <v>151</v>
      </c>
      <c r="B211" s="48" t="s">
        <v>152</v>
      </c>
      <c r="C211" s="30">
        <f t="shared" si="6"/>
        <v>22091411</v>
      </c>
      <c r="D211" s="27">
        <f>SUM(D212,D216,D220,D224,D226,D228,D230,D234,D239,D243,D247,D249)</f>
        <v>15270447</v>
      </c>
      <c r="E211" s="18">
        <f>SUM(E212,E216,E220,E224,E226,E228,E230,E234,E239,E243,E247,E249)</f>
        <v>6820964</v>
      </c>
      <c r="F211" s="86"/>
    </row>
    <row r="212" spans="1:6" ht="13.5" customHeight="1">
      <c r="A212" s="28" t="s">
        <v>153</v>
      </c>
      <c r="B212" s="44" t="s">
        <v>154</v>
      </c>
      <c r="C212" s="25">
        <f t="shared" si="6"/>
        <v>1135600</v>
      </c>
      <c r="D212" s="12">
        <f>SUM(D213)</f>
        <v>0</v>
      </c>
      <c r="E212" s="11">
        <f>SUM(E213)</f>
        <v>1135600</v>
      </c>
      <c r="F212" s="86"/>
    </row>
    <row r="213" spans="1:6" ht="12.75">
      <c r="A213" s="28"/>
      <c r="B213" s="44" t="s">
        <v>20</v>
      </c>
      <c r="C213" s="12">
        <f t="shared" si="6"/>
        <v>1135600</v>
      </c>
      <c r="D213" s="11">
        <v>0</v>
      </c>
      <c r="E213" s="13">
        <v>1135600</v>
      </c>
      <c r="F213" s="86"/>
    </row>
    <row r="214" spans="1:6" ht="12.75">
      <c r="A214" s="28"/>
      <c r="B214" s="44" t="s">
        <v>70</v>
      </c>
      <c r="C214" s="12"/>
      <c r="D214" s="11"/>
      <c r="E214" s="13"/>
      <c r="F214" s="86"/>
    </row>
    <row r="215" spans="1:6" ht="12.75">
      <c r="A215" s="52"/>
      <c r="B215" s="42" t="s">
        <v>35</v>
      </c>
      <c r="C215" s="16">
        <f>SUM(D215,E215)</f>
        <v>723965</v>
      </c>
      <c r="D215" s="15">
        <v>0</v>
      </c>
      <c r="E215" s="17">
        <v>723965</v>
      </c>
      <c r="F215" s="86"/>
    </row>
    <row r="216" spans="1:6" ht="12.75">
      <c r="A216" s="28" t="s">
        <v>155</v>
      </c>
      <c r="B216" s="44" t="s">
        <v>156</v>
      </c>
      <c r="C216" s="12">
        <f>SUM(D216,E216)</f>
        <v>4315378</v>
      </c>
      <c r="D216" s="12">
        <f>SUM(D217)</f>
        <v>781978</v>
      </c>
      <c r="E216" s="11">
        <f>SUM(E217)</f>
        <v>3533400</v>
      </c>
      <c r="F216" s="86"/>
    </row>
    <row r="217" spans="1:6" ht="12.75">
      <c r="A217" s="28"/>
      <c r="B217" s="44" t="s">
        <v>20</v>
      </c>
      <c r="C217" s="12">
        <f>SUM(D217,E217)</f>
        <v>4315378</v>
      </c>
      <c r="D217" s="11">
        <v>781978</v>
      </c>
      <c r="E217" s="13">
        <v>3533400</v>
      </c>
      <c r="F217" s="86"/>
    </row>
    <row r="218" spans="1:6" ht="12.75">
      <c r="A218" s="28"/>
      <c r="B218" s="44" t="s">
        <v>70</v>
      </c>
      <c r="C218" s="12"/>
      <c r="D218" s="11"/>
      <c r="E218" s="13"/>
      <c r="F218" s="86"/>
    </row>
    <row r="219" spans="1:6" ht="12.75">
      <c r="A219" s="52"/>
      <c r="B219" s="42" t="s">
        <v>35</v>
      </c>
      <c r="C219" s="16">
        <f>SUM(D219,E219)</f>
        <v>2800740</v>
      </c>
      <c r="D219" s="15">
        <v>292860</v>
      </c>
      <c r="E219" s="17">
        <v>2507880</v>
      </c>
      <c r="F219" s="86"/>
    </row>
    <row r="220" spans="1:6" ht="12.75">
      <c r="A220" s="28" t="s">
        <v>157</v>
      </c>
      <c r="B220" s="44" t="s">
        <v>158</v>
      </c>
      <c r="C220" s="12">
        <f>SUM(D220,E220)</f>
        <v>160410</v>
      </c>
      <c r="D220" s="12">
        <f>SUM(D221)</f>
        <v>160410</v>
      </c>
      <c r="E220" s="11">
        <f>SUM(E221)</f>
        <v>0</v>
      </c>
      <c r="F220" s="86"/>
    </row>
    <row r="221" spans="1:6" ht="12.75">
      <c r="A221" s="28"/>
      <c r="B221" s="44" t="s">
        <v>20</v>
      </c>
      <c r="C221" s="12">
        <f>SUM(D221,E221)</f>
        <v>160410</v>
      </c>
      <c r="D221" s="11">
        <v>160410</v>
      </c>
      <c r="E221" s="13">
        <v>0</v>
      </c>
      <c r="F221" s="86"/>
    </row>
    <row r="222" spans="1:6" ht="12.75">
      <c r="A222" s="28"/>
      <c r="B222" s="44" t="s">
        <v>70</v>
      </c>
      <c r="C222" s="12"/>
      <c r="D222" s="11"/>
      <c r="E222" s="13"/>
      <c r="F222" s="86"/>
    </row>
    <row r="223" spans="1:6" ht="12.75">
      <c r="A223" s="52"/>
      <c r="B223" s="42" t="s">
        <v>35</v>
      </c>
      <c r="C223" s="16">
        <f aca="true" t="shared" si="7" ref="C223:C231">SUM(D223,E223)</f>
        <v>160410</v>
      </c>
      <c r="D223" s="15">
        <v>160410</v>
      </c>
      <c r="E223" s="17">
        <v>0</v>
      </c>
      <c r="F223" s="86"/>
    </row>
    <row r="224" spans="1:6" ht="12.75">
      <c r="A224" s="28" t="s">
        <v>159</v>
      </c>
      <c r="B224" s="44" t="s">
        <v>160</v>
      </c>
      <c r="C224" s="12">
        <f t="shared" si="7"/>
        <v>1643000</v>
      </c>
      <c r="D224" s="12">
        <f>SUM(D225)</f>
        <v>0</v>
      </c>
      <c r="E224" s="34">
        <f>SUM(E225)</f>
        <v>1643000</v>
      </c>
      <c r="F224" s="86"/>
    </row>
    <row r="225" spans="1:6" ht="12.75">
      <c r="A225" s="52"/>
      <c r="B225" s="42" t="s">
        <v>20</v>
      </c>
      <c r="C225" s="15">
        <f t="shared" si="7"/>
        <v>1643000</v>
      </c>
      <c r="D225" s="15">
        <v>0</v>
      </c>
      <c r="E225" s="92">
        <v>1643000</v>
      </c>
      <c r="F225" s="86"/>
    </row>
    <row r="226" spans="1:6" ht="25.5">
      <c r="A226" s="28" t="s">
        <v>161</v>
      </c>
      <c r="B226" s="39" t="s">
        <v>293</v>
      </c>
      <c r="C226" s="12">
        <f t="shared" si="7"/>
        <v>2525443</v>
      </c>
      <c r="D226" s="12">
        <f>SUM(D227)</f>
        <v>2525443</v>
      </c>
      <c r="E226" s="11">
        <f>SUM(E227)</f>
        <v>0</v>
      </c>
      <c r="F226" s="86"/>
    </row>
    <row r="227" spans="1:6" ht="12.75">
      <c r="A227" s="52"/>
      <c r="B227" s="42" t="s">
        <v>20</v>
      </c>
      <c r="C227" s="16">
        <f t="shared" si="7"/>
        <v>2525443</v>
      </c>
      <c r="D227" s="15">
        <f>2337000+188443</f>
        <v>2525443</v>
      </c>
      <c r="E227" s="17">
        <v>0</v>
      </c>
      <c r="F227" s="86"/>
    </row>
    <row r="228" spans="1:6" ht="12.75">
      <c r="A228" s="28" t="s">
        <v>162</v>
      </c>
      <c r="B228" s="44" t="s">
        <v>163</v>
      </c>
      <c r="C228" s="12">
        <f t="shared" si="7"/>
        <v>9100000</v>
      </c>
      <c r="D228" s="12">
        <f>SUM(D229)</f>
        <v>9100000</v>
      </c>
      <c r="E228" s="11">
        <f>SUM(E229)</f>
        <v>0</v>
      </c>
      <c r="F228" s="86"/>
    </row>
    <row r="229" spans="1:6" ht="12.75">
      <c r="A229" s="52"/>
      <c r="B229" s="42" t="s">
        <v>33</v>
      </c>
      <c r="C229" s="16">
        <f t="shared" si="7"/>
        <v>9100000</v>
      </c>
      <c r="D229" s="35">
        <v>9100000</v>
      </c>
      <c r="E229" s="17">
        <v>0</v>
      </c>
      <c r="F229" s="86"/>
    </row>
    <row r="230" spans="1:6" ht="12.75">
      <c r="A230" s="28" t="s">
        <v>164</v>
      </c>
      <c r="B230" s="44" t="s">
        <v>165</v>
      </c>
      <c r="C230" s="12">
        <f t="shared" si="7"/>
        <v>166440</v>
      </c>
      <c r="D230" s="12">
        <f>SUM(D231)</f>
        <v>0</v>
      </c>
      <c r="E230" s="73">
        <f>SUM(E231)</f>
        <v>166440</v>
      </c>
      <c r="F230" s="86"/>
    </row>
    <row r="231" spans="1:6" ht="12.75">
      <c r="A231" s="28"/>
      <c r="B231" s="44" t="s">
        <v>20</v>
      </c>
      <c r="C231" s="11">
        <f t="shared" si="7"/>
        <v>166440</v>
      </c>
      <c r="D231" s="11">
        <v>0</v>
      </c>
      <c r="E231" s="90">
        <v>166440</v>
      </c>
      <c r="F231" s="86"/>
    </row>
    <row r="232" spans="1:6" ht="12.75">
      <c r="A232" s="28"/>
      <c r="B232" s="44" t="s">
        <v>70</v>
      </c>
      <c r="C232" s="12"/>
      <c r="D232" s="11"/>
      <c r="E232" s="90"/>
      <c r="F232" s="86"/>
    </row>
    <row r="233" spans="1:6" ht="12.75">
      <c r="A233" s="52"/>
      <c r="B233" s="42" t="s">
        <v>35</v>
      </c>
      <c r="C233" s="16">
        <f>SUM(D233,E233)</f>
        <v>123119</v>
      </c>
      <c r="D233" s="15">
        <v>0</v>
      </c>
      <c r="E233" s="92">
        <v>123119</v>
      </c>
      <c r="F233" s="86"/>
    </row>
    <row r="234" spans="1:6" ht="12.75">
      <c r="A234" s="28" t="s">
        <v>166</v>
      </c>
      <c r="B234" s="44" t="s">
        <v>167</v>
      </c>
      <c r="C234" s="12">
        <f>SUM(D234,E234)</f>
        <v>1591116</v>
      </c>
      <c r="D234" s="12">
        <f>SUM(D235,D238)</f>
        <v>1591116</v>
      </c>
      <c r="E234" s="11">
        <f>SUM(E235)</f>
        <v>0</v>
      </c>
      <c r="F234" s="86"/>
    </row>
    <row r="235" spans="1:6" ht="12.75">
      <c r="A235" s="28"/>
      <c r="B235" s="44" t="s">
        <v>20</v>
      </c>
      <c r="C235" s="12">
        <f>SUM(D235,E235)</f>
        <v>1561116</v>
      </c>
      <c r="D235" s="11">
        <v>1561116</v>
      </c>
      <c r="E235" s="13">
        <v>0</v>
      </c>
      <c r="F235" s="86"/>
    </row>
    <row r="236" spans="1:6" ht="12.75">
      <c r="A236" s="28"/>
      <c r="B236" s="44" t="s">
        <v>70</v>
      </c>
      <c r="C236" s="12"/>
      <c r="D236" s="11"/>
      <c r="E236" s="13"/>
      <c r="F236" s="86"/>
    </row>
    <row r="237" spans="1:6" ht="12.75">
      <c r="A237" s="28"/>
      <c r="B237" s="44" t="s">
        <v>35</v>
      </c>
      <c r="C237" s="12">
        <f>SUM(D237,E237)</f>
        <v>1259206</v>
      </c>
      <c r="D237" s="11">
        <v>1259206</v>
      </c>
      <c r="E237" s="13">
        <v>0</v>
      </c>
      <c r="F237" s="86"/>
    </row>
    <row r="238" spans="1:6" ht="12.75">
      <c r="A238" s="52"/>
      <c r="B238" s="42" t="s">
        <v>120</v>
      </c>
      <c r="C238" s="16">
        <f>SUM(D238,E238)</f>
        <v>30000</v>
      </c>
      <c r="D238" s="15">
        <v>30000</v>
      </c>
      <c r="E238" s="17">
        <v>0</v>
      </c>
      <c r="F238" s="86"/>
    </row>
    <row r="239" spans="1:6" ht="38.25">
      <c r="A239" s="24" t="s">
        <v>168</v>
      </c>
      <c r="B239" s="39" t="s">
        <v>297</v>
      </c>
      <c r="C239" s="76">
        <f>SUM(D239,E239)</f>
        <v>291071</v>
      </c>
      <c r="D239" s="76">
        <f>SUM(D240)</f>
        <v>0</v>
      </c>
      <c r="E239" s="76">
        <f>SUM(E240)</f>
        <v>291071</v>
      </c>
      <c r="F239" s="86"/>
    </row>
    <row r="240" spans="1:6" ht="12.75">
      <c r="A240" s="28"/>
      <c r="B240" s="44" t="s">
        <v>20</v>
      </c>
      <c r="C240" s="12">
        <f>SUM(D240,E240)</f>
        <v>291071</v>
      </c>
      <c r="D240" s="11">
        <v>0</v>
      </c>
      <c r="E240" s="13">
        <v>291071</v>
      </c>
      <c r="F240" s="86"/>
    </row>
    <row r="241" spans="1:6" ht="12.75">
      <c r="A241" s="28"/>
      <c r="B241" s="44" t="s">
        <v>70</v>
      </c>
      <c r="C241" s="12"/>
      <c r="D241" s="11"/>
      <c r="E241" s="13"/>
      <c r="F241" s="86"/>
    </row>
    <row r="242" spans="1:6" ht="12.75">
      <c r="A242" s="52"/>
      <c r="B242" s="42" t="s">
        <v>35</v>
      </c>
      <c r="C242" s="16">
        <f>SUM(D242,E242)</f>
        <v>198634</v>
      </c>
      <c r="D242" s="15">
        <v>0</v>
      </c>
      <c r="E242" s="17">
        <v>198634</v>
      </c>
      <c r="F242" s="86"/>
    </row>
    <row r="243" spans="1:6" ht="12.75">
      <c r="A243" s="28" t="s">
        <v>169</v>
      </c>
      <c r="B243" s="44" t="s">
        <v>170</v>
      </c>
      <c r="C243" s="12">
        <f>SUM(D243,E243)</f>
        <v>48810</v>
      </c>
      <c r="D243" s="12">
        <f>SUM(D244)</f>
        <v>0</v>
      </c>
      <c r="E243" s="34">
        <f>SUM(E244)</f>
        <v>48810</v>
      </c>
      <c r="F243" s="86"/>
    </row>
    <row r="244" spans="1:6" ht="12.75">
      <c r="A244" s="28"/>
      <c r="B244" s="44" t="s">
        <v>20</v>
      </c>
      <c r="C244" s="12">
        <f>SUM(D244,E244)</f>
        <v>48810</v>
      </c>
      <c r="D244" s="11">
        <v>0</v>
      </c>
      <c r="E244" s="90">
        <v>48810</v>
      </c>
      <c r="F244" s="86"/>
    </row>
    <row r="245" spans="1:6" ht="12.75">
      <c r="A245" s="28"/>
      <c r="B245" s="44" t="s">
        <v>70</v>
      </c>
      <c r="C245" s="12"/>
      <c r="D245" s="11"/>
      <c r="E245" s="90"/>
      <c r="F245" s="86"/>
    </row>
    <row r="246" spans="1:6" ht="12.75">
      <c r="A246" s="52"/>
      <c r="B246" s="42" t="s">
        <v>92</v>
      </c>
      <c r="C246" s="16">
        <f aca="true" t="shared" si="8" ref="C246:C253">SUM(D246,E246)</f>
        <v>48810</v>
      </c>
      <c r="D246" s="15">
        <v>0</v>
      </c>
      <c r="E246" s="92">
        <v>48810</v>
      </c>
      <c r="F246" s="86"/>
    </row>
    <row r="247" spans="1:6" ht="25.5">
      <c r="A247" s="28" t="s">
        <v>171</v>
      </c>
      <c r="B247" s="44" t="s">
        <v>172</v>
      </c>
      <c r="C247" s="75">
        <f t="shared" si="8"/>
        <v>1111500</v>
      </c>
      <c r="D247" s="75">
        <f>SUM(D248)</f>
        <v>1111500</v>
      </c>
      <c r="E247" s="91">
        <f>SUM(E248)</f>
        <v>0</v>
      </c>
      <c r="F247" s="86"/>
    </row>
    <row r="248" spans="1:6" ht="12.75">
      <c r="A248" s="52"/>
      <c r="B248" s="42" t="s">
        <v>20</v>
      </c>
      <c r="C248" s="16">
        <f t="shared" si="8"/>
        <v>1111500</v>
      </c>
      <c r="D248" s="15">
        <v>1111500</v>
      </c>
      <c r="E248" s="17">
        <v>0</v>
      </c>
      <c r="F248" s="86"/>
    </row>
    <row r="249" spans="1:6" ht="12.75">
      <c r="A249" s="24" t="s">
        <v>173</v>
      </c>
      <c r="B249" s="45" t="s">
        <v>14</v>
      </c>
      <c r="C249" s="25">
        <f t="shared" si="8"/>
        <v>2643</v>
      </c>
      <c r="D249" s="25">
        <f>SUM(D250)</f>
        <v>0</v>
      </c>
      <c r="E249" s="73">
        <f>SUM(E250)</f>
        <v>2643</v>
      </c>
      <c r="F249" s="86"/>
    </row>
    <row r="250" spans="1:6" ht="12.75">
      <c r="A250" s="52"/>
      <c r="B250" s="42" t="s">
        <v>20</v>
      </c>
      <c r="C250" s="15">
        <f t="shared" si="8"/>
        <v>2643</v>
      </c>
      <c r="D250" s="15">
        <v>0</v>
      </c>
      <c r="E250" s="92">
        <v>2643</v>
      </c>
      <c r="F250" s="86"/>
    </row>
    <row r="251" spans="1:6" s="33" customFormat="1" ht="29.25" customHeight="1">
      <c r="A251" s="31" t="s">
        <v>174</v>
      </c>
      <c r="B251" s="29" t="s">
        <v>285</v>
      </c>
      <c r="C251" s="32">
        <f t="shared" si="8"/>
        <v>3271019</v>
      </c>
      <c r="D251" s="23">
        <f>SUM(D252,D256,D260,D264,D266)</f>
        <v>1623441</v>
      </c>
      <c r="E251" s="22">
        <f>SUM(E252,E256,E260,E264,E266)</f>
        <v>1647578</v>
      </c>
      <c r="F251" s="87"/>
    </row>
    <row r="252" spans="1:6" ht="12.75">
      <c r="A252" s="28" t="s">
        <v>175</v>
      </c>
      <c r="B252" s="44" t="s">
        <v>176</v>
      </c>
      <c r="C252" s="12">
        <f t="shared" si="8"/>
        <v>1219172</v>
      </c>
      <c r="D252" s="12">
        <f>SUM(D253)</f>
        <v>1219172</v>
      </c>
      <c r="E252" s="11">
        <f>SUM(E253)</f>
        <v>0</v>
      </c>
      <c r="F252" s="86"/>
    </row>
    <row r="253" spans="1:6" ht="12.75">
      <c r="A253" s="28"/>
      <c r="B253" s="44" t="s">
        <v>20</v>
      </c>
      <c r="C253" s="12">
        <f t="shared" si="8"/>
        <v>1219172</v>
      </c>
      <c r="D253" s="11">
        <v>1219172</v>
      </c>
      <c r="E253" s="13">
        <v>0</v>
      </c>
      <c r="F253" s="86"/>
    </row>
    <row r="254" spans="1:6" ht="12.75">
      <c r="A254" s="28"/>
      <c r="B254" s="44" t="s">
        <v>70</v>
      </c>
      <c r="C254" s="12"/>
      <c r="D254" s="11"/>
      <c r="E254" s="13"/>
      <c r="F254" s="86"/>
    </row>
    <row r="255" spans="1:6" ht="12.75">
      <c r="A255" s="52"/>
      <c r="B255" s="42" t="s">
        <v>35</v>
      </c>
      <c r="C255" s="16">
        <f>SUM(D255,E255)</f>
        <v>1050748</v>
      </c>
      <c r="D255" s="15">
        <v>1050748</v>
      </c>
      <c r="E255" s="17">
        <v>0</v>
      </c>
      <c r="F255" s="86"/>
    </row>
    <row r="256" spans="1:6" ht="12.75">
      <c r="A256" s="24" t="s">
        <v>177</v>
      </c>
      <c r="B256" s="45" t="s">
        <v>178</v>
      </c>
      <c r="C256" s="25">
        <f>SUM(D256,E256)</f>
        <v>52028</v>
      </c>
      <c r="D256" s="25">
        <f>SUM(D257)</f>
        <v>0</v>
      </c>
      <c r="E256" s="73">
        <f>SUM(E257)</f>
        <v>52028</v>
      </c>
      <c r="F256" s="86"/>
    </row>
    <row r="257" spans="1:6" ht="12.75">
      <c r="A257" s="28"/>
      <c r="B257" s="44" t="s">
        <v>20</v>
      </c>
      <c r="C257" s="12">
        <f>SUM(D257,E257)</f>
        <v>52028</v>
      </c>
      <c r="D257" s="11">
        <v>0</v>
      </c>
      <c r="E257" s="90">
        <v>52028</v>
      </c>
      <c r="F257" s="86"/>
    </row>
    <row r="258" spans="1:6" ht="12.75">
      <c r="A258" s="28"/>
      <c r="B258" s="44" t="s">
        <v>11</v>
      </c>
      <c r="C258" s="12"/>
      <c r="D258" s="11"/>
      <c r="E258" s="90"/>
      <c r="F258" s="86"/>
    </row>
    <row r="259" spans="1:6" ht="12.75">
      <c r="A259" s="52"/>
      <c r="B259" s="42" t="s">
        <v>35</v>
      </c>
      <c r="C259" s="16">
        <f>SUM(D259,E259)</f>
        <v>13649</v>
      </c>
      <c r="D259" s="15">
        <v>0</v>
      </c>
      <c r="E259" s="92">
        <v>13649</v>
      </c>
      <c r="F259" s="86"/>
    </row>
    <row r="260" spans="1:6" ht="12.75">
      <c r="A260" s="28" t="s">
        <v>179</v>
      </c>
      <c r="B260" s="44" t="s">
        <v>180</v>
      </c>
      <c r="C260" s="12">
        <f>SUM(D260,E260)</f>
        <v>1592700</v>
      </c>
      <c r="D260" s="12">
        <f>SUM(D261)</f>
        <v>0</v>
      </c>
      <c r="E260" s="34">
        <f>SUM(E261)</f>
        <v>1592700</v>
      </c>
      <c r="F260" s="86"/>
    </row>
    <row r="261" spans="1:6" ht="12.75">
      <c r="A261" s="28"/>
      <c r="B261" s="44" t="s">
        <v>20</v>
      </c>
      <c r="C261" s="12">
        <f>SUM(D261,E261)</f>
        <v>1592700</v>
      </c>
      <c r="D261" s="11">
        <v>0</v>
      </c>
      <c r="E261" s="90">
        <v>1592700</v>
      </c>
      <c r="F261" s="86"/>
    </row>
    <row r="262" spans="1:6" ht="12.75">
      <c r="A262" s="28"/>
      <c r="B262" s="44" t="s">
        <v>70</v>
      </c>
      <c r="C262" s="12"/>
      <c r="D262" s="11"/>
      <c r="E262" s="90"/>
      <c r="F262" s="86"/>
    </row>
    <row r="263" spans="1:6" ht="12.75">
      <c r="A263" s="52"/>
      <c r="B263" s="42" t="s">
        <v>35</v>
      </c>
      <c r="C263" s="16">
        <f>SUM(D263,E263)</f>
        <v>1389100</v>
      </c>
      <c r="D263" s="15">
        <v>0</v>
      </c>
      <c r="E263" s="92">
        <f>1379100+10000</f>
        <v>1389100</v>
      </c>
      <c r="F263" s="86"/>
    </row>
    <row r="264" spans="1:6" ht="14.25" customHeight="1">
      <c r="A264" s="28" t="s">
        <v>181</v>
      </c>
      <c r="B264" s="44" t="s">
        <v>182</v>
      </c>
      <c r="C264" s="12">
        <f>SUM(D264,E264)</f>
        <v>2850</v>
      </c>
      <c r="D264" s="12">
        <f>SUM(D265)</f>
        <v>0</v>
      </c>
      <c r="E264" s="11">
        <f>SUM(E265)</f>
        <v>2850</v>
      </c>
      <c r="F264" s="86"/>
    </row>
    <row r="265" spans="1:6" ht="12.75">
      <c r="A265" s="52"/>
      <c r="B265" s="42" t="s">
        <v>20</v>
      </c>
      <c r="C265" s="16">
        <f>SUM(D265,E265)</f>
        <v>2850</v>
      </c>
      <c r="D265" s="15">
        <v>0</v>
      </c>
      <c r="E265" s="17">
        <v>2850</v>
      </c>
      <c r="F265" s="86"/>
    </row>
    <row r="266" spans="1:6" ht="12.75">
      <c r="A266" s="28" t="s">
        <v>183</v>
      </c>
      <c r="B266" s="44" t="s">
        <v>14</v>
      </c>
      <c r="C266" s="12">
        <f>SUM(D266,E266)</f>
        <v>404269</v>
      </c>
      <c r="D266" s="12">
        <f>SUM(D267)</f>
        <v>404269</v>
      </c>
      <c r="E266" s="11">
        <f>SUM(E267)</f>
        <v>0</v>
      </c>
      <c r="F266" s="86"/>
    </row>
    <row r="267" spans="1:6" ht="12.75">
      <c r="A267" s="28"/>
      <c r="B267" s="44" t="s">
        <v>20</v>
      </c>
      <c r="C267" s="12">
        <f>SUM(D267,E267)</f>
        <v>404269</v>
      </c>
      <c r="D267" s="11">
        <v>404269</v>
      </c>
      <c r="E267" s="13">
        <v>0</v>
      </c>
      <c r="F267" s="86"/>
    </row>
    <row r="268" spans="1:6" ht="12.75">
      <c r="A268" s="28"/>
      <c r="B268" s="44" t="s">
        <v>70</v>
      </c>
      <c r="C268" s="12"/>
      <c r="D268" s="11"/>
      <c r="E268" s="13"/>
      <c r="F268" s="86"/>
    </row>
    <row r="269" spans="1:6" ht="12.75">
      <c r="A269" s="52"/>
      <c r="B269" s="42" t="s">
        <v>92</v>
      </c>
      <c r="C269" s="16">
        <f>SUM(D269,E269)</f>
        <v>337000</v>
      </c>
      <c r="D269" s="15">
        <v>337000</v>
      </c>
      <c r="E269" s="17">
        <v>0</v>
      </c>
      <c r="F269" s="86"/>
    </row>
    <row r="270" spans="1:6" ht="14.25" customHeight="1">
      <c r="A270" s="31" t="s">
        <v>184</v>
      </c>
      <c r="B270" s="29" t="s">
        <v>185</v>
      </c>
      <c r="C270" s="21">
        <f>SUM(D270,E270)</f>
        <v>8438920</v>
      </c>
      <c r="D270" s="21">
        <f>SUM(D271,D275,D280,D285,D289,D294,D296,D298,D302,D304)</f>
        <v>2208197</v>
      </c>
      <c r="E270" s="19">
        <f>SUM(E271,E275,E280,E285,E289,E294,E296,E298,E302,E304)</f>
        <v>6230723</v>
      </c>
      <c r="F270" s="86"/>
    </row>
    <row r="271" spans="1:6" ht="12.75">
      <c r="A271" s="28" t="s">
        <v>186</v>
      </c>
      <c r="B271" s="44" t="s">
        <v>187</v>
      </c>
      <c r="C271" s="12">
        <f>SUM(D271,E271)</f>
        <v>2066597</v>
      </c>
      <c r="D271" s="12">
        <f>SUM(D272)</f>
        <v>1976597</v>
      </c>
      <c r="E271" s="11">
        <f>SUM(E272)</f>
        <v>90000</v>
      </c>
      <c r="F271" s="86"/>
    </row>
    <row r="272" spans="1:6" ht="12.75">
      <c r="A272" s="28"/>
      <c r="B272" s="44" t="s">
        <v>20</v>
      </c>
      <c r="C272" s="12">
        <f>SUM(D272,E272)</f>
        <v>2066597</v>
      </c>
      <c r="D272" s="11">
        <v>1976597</v>
      </c>
      <c r="E272" s="13">
        <v>90000</v>
      </c>
      <c r="F272" s="86"/>
    </row>
    <row r="273" spans="1:6" ht="12.75">
      <c r="A273" s="28"/>
      <c r="B273" s="44" t="s">
        <v>70</v>
      </c>
      <c r="C273" s="12"/>
      <c r="D273" s="11"/>
      <c r="E273" s="13"/>
      <c r="F273" s="86"/>
    </row>
    <row r="274" spans="1:6" ht="12.75">
      <c r="A274" s="52"/>
      <c r="B274" s="42" t="s">
        <v>35</v>
      </c>
      <c r="C274" s="16">
        <f>SUM(D274,E274)</f>
        <v>1966519</v>
      </c>
      <c r="D274" s="15">
        <v>1880519</v>
      </c>
      <c r="E274" s="17">
        <v>86000</v>
      </c>
      <c r="F274" s="86"/>
    </row>
    <row r="275" spans="1:6" ht="13.5" customHeight="1">
      <c r="A275" s="28" t="s">
        <v>188</v>
      </c>
      <c r="B275" s="44" t="s">
        <v>189</v>
      </c>
      <c r="C275" s="12">
        <f>SUM(D275,E275)</f>
        <v>3963000</v>
      </c>
      <c r="D275" s="12">
        <f>SUM(D276)</f>
        <v>0</v>
      </c>
      <c r="E275" s="11">
        <f>SUM(E276)</f>
        <v>3963000</v>
      </c>
      <c r="F275" s="86"/>
    </row>
    <row r="276" spans="1:6" ht="12.75">
      <c r="A276" s="28"/>
      <c r="B276" s="44" t="s">
        <v>20</v>
      </c>
      <c r="C276" s="12">
        <f>SUM(D276,E276)</f>
        <v>3963000</v>
      </c>
      <c r="D276" s="11">
        <v>0</v>
      </c>
      <c r="E276" s="13">
        <v>3963000</v>
      </c>
      <c r="F276" s="86"/>
    </row>
    <row r="277" spans="1:6" ht="12.75">
      <c r="A277" s="28"/>
      <c r="B277" s="44" t="s">
        <v>70</v>
      </c>
      <c r="C277" s="12"/>
      <c r="D277" s="11"/>
      <c r="E277" s="13"/>
      <c r="F277" s="86"/>
    </row>
    <row r="278" spans="1:6" ht="12.75">
      <c r="A278" s="28"/>
      <c r="B278" s="44" t="s">
        <v>35</v>
      </c>
      <c r="C278" s="12">
        <f>SUM(D278,E278)</f>
        <v>1997000</v>
      </c>
      <c r="D278" s="11">
        <v>0</v>
      </c>
      <c r="E278" s="13">
        <v>1997000</v>
      </c>
      <c r="F278" s="86"/>
    </row>
    <row r="279" spans="1:6" ht="12.75">
      <c r="A279" s="52"/>
      <c r="B279" s="42" t="s">
        <v>92</v>
      </c>
      <c r="C279" s="16">
        <f>SUM(D279,E279)</f>
        <v>1436850</v>
      </c>
      <c r="D279" s="15">
        <v>0</v>
      </c>
      <c r="E279" s="17">
        <v>1436850</v>
      </c>
      <c r="F279" s="86"/>
    </row>
    <row r="280" spans="1:6" ht="13.5" customHeight="1">
      <c r="A280" s="24" t="s">
        <v>190</v>
      </c>
      <c r="B280" s="45" t="s">
        <v>191</v>
      </c>
      <c r="C280" s="25">
        <f>SUM(D280,E280)</f>
        <v>985000</v>
      </c>
      <c r="D280" s="25">
        <f>SUM(D282)</f>
        <v>0</v>
      </c>
      <c r="E280" s="9">
        <f>SUM(E282)</f>
        <v>985000</v>
      </c>
      <c r="F280" s="86"/>
    </row>
    <row r="281" spans="1:6" ht="12.75">
      <c r="A281" s="28"/>
      <c r="B281" s="44" t="s">
        <v>192</v>
      </c>
      <c r="C281" s="12"/>
      <c r="D281" s="11"/>
      <c r="E281" s="13"/>
      <c r="F281" s="86"/>
    </row>
    <row r="282" spans="1:6" ht="12.75">
      <c r="A282" s="28"/>
      <c r="B282" s="44" t="s">
        <v>20</v>
      </c>
      <c r="C282" s="12">
        <f>SUM(D282,E282)</f>
        <v>985000</v>
      </c>
      <c r="D282" s="11">
        <v>0</v>
      </c>
      <c r="E282" s="13">
        <v>985000</v>
      </c>
      <c r="F282" s="86"/>
    </row>
    <row r="283" spans="1:6" ht="12.75">
      <c r="A283" s="28"/>
      <c r="B283" s="44" t="s">
        <v>70</v>
      </c>
      <c r="C283" s="12"/>
      <c r="D283" s="11"/>
      <c r="E283" s="13"/>
      <c r="F283" s="86"/>
    </row>
    <row r="284" spans="1:6" ht="12.75">
      <c r="A284" s="52"/>
      <c r="B284" s="42" t="s">
        <v>35</v>
      </c>
      <c r="C284" s="16">
        <f>SUM(D284,E284)</f>
        <v>871000</v>
      </c>
      <c r="D284" s="15">
        <v>0</v>
      </c>
      <c r="E284" s="17">
        <v>871000</v>
      </c>
      <c r="F284" s="86"/>
    </row>
    <row r="285" spans="1:6" ht="13.5" customHeight="1">
      <c r="A285" s="28" t="s">
        <v>193</v>
      </c>
      <c r="B285" s="44" t="s">
        <v>194</v>
      </c>
      <c r="C285" s="12">
        <f>SUM(D285,E285)</f>
        <v>553450</v>
      </c>
      <c r="D285" s="12">
        <f>SUM(D286)</f>
        <v>0</v>
      </c>
      <c r="E285" s="11">
        <f>SUM(E286)</f>
        <v>553450</v>
      </c>
      <c r="F285" s="86"/>
    </row>
    <row r="286" spans="1:6" ht="12.75">
      <c r="A286" s="28"/>
      <c r="B286" s="44" t="s">
        <v>20</v>
      </c>
      <c r="C286" s="12">
        <f>SUM(D286,E286)</f>
        <v>553450</v>
      </c>
      <c r="D286" s="11">
        <v>0</v>
      </c>
      <c r="E286" s="13">
        <v>553450</v>
      </c>
      <c r="F286" s="86"/>
    </row>
    <row r="287" spans="1:6" ht="12.75">
      <c r="A287" s="28"/>
      <c r="B287" s="44" t="s">
        <v>70</v>
      </c>
      <c r="C287" s="12"/>
      <c r="D287" s="11"/>
      <c r="E287" s="13"/>
      <c r="F287" s="86"/>
    </row>
    <row r="288" spans="1:6" ht="12.75">
      <c r="A288" s="52"/>
      <c r="B288" s="42" t="s">
        <v>35</v>
      </c>
      <c r="C288" s="16">
        <f>SUM(D288,E288)</f>
        <v>467000</v>
      </c>
      <c r="D288" s="15">
        <v>0</v>
      </c>
      <c r="E288" s="17">
        <v>467000</v>
      </c>
      <c r="F288" s="86"/>
    </row>
    <row r="289" spans="1:6" ht="12.75">
      <c r="A289" s="28" t="s">
        <v>195</v>
      </c>
      <c r="B289" s="44" t="s">
        <v>196</v>
      </c>
      <c r="C289" s="12">
        <f>SUM(D289,E289)</f>
        <v>561693</v>
      </c>
      <c r="D289" s="12">
        <f>SUM(D290)</f>
        <v>0</v>
      </c>
      <c r="E289" s="11">
        <f>SUM(E290)</f>
        <v>561693</v>
      </c>
      <c r="F289" s="86"/>
    </row>
    <row r="290" spans="1:6" ht="12.75">
      <c r="A290" s="28"/>
      <c r="B290" s="44" t="s">
        <v>20</v>
      </c>
      <c r="C290" s="12">
        <f>SUM(D290,E290)</f>
        <v>561693</v>
      </c>
      <c r="D290" s="11">
        <v>0</v>
      </c>
      <c r="E290" s="13">
        <v>561693</v>
      </c>
      <c r="F290" s="86"/>
    </row>
    <row r="291" spans="1:6" ht="12.75">
      <c r="A291" s="28"/>
      <c r="B291" s="44" t="s">
        <v>70</v>
      </c>
      <c r="C291" s="12"/>
      <c r="D291" s="11"/>
      <c r="E291" s="13"/>
      <c r="F291" s="86"/>
    </row>
    <row r="292" spans="1:6" ht="12.75">
      <c r="A292" s="28"/>
      <c r="B292" s="44" t="s">
        <v>35</v>
      </c>
      <c r="C292" s="12">
        <f aca="true" t="shared" si="9" ref="C292:C299">SUM(D292,E292)</f>
        <v>350000</v>
      </c>
      <c r="D292" s="11">
        <v>0</v>
      </c>
      <c r="E292" s="13">
        <v>350000</v>
      </c>
      <c r="F292" s="86"/>
    </row>
    <row r="293" spans="1:6" ht="12.75">
      <c r="A293" s="52"/>
      <c r="B293" s="42" t="s">
        <v>92</v>
      </c>
      <c r="C293" s="16">
        <f t="shared" si="9"/>
        <v>100693</v>
      </c>
      <c r="D293" s="15">
        <v>0</v>
      </c>
      <c r="E293" s="17">
        <v>100693</v>
      </c>
      <c r="F293" s="86"/>
    </row>
    <row r="294" spans="1:6" ht="38.25">
      <c r="A294" s="28" t="s">
        <v>197</v>
      </c>
      <c r="B294" s="44" t="s">
        <v>256</v>
      </c>
      <c r="C294" s="75">
        <f t="shared" si="9"/>
        <v>165000</v>
      </c>
      <c r="D294" s="75">
        <f>SUM(D295)</f>
        <v>165000</v>
      </c>
      <c r="E294" s="93">
        <f>SUM(E295)</f>
        <v>0</v>
      </c>
      <c r="F294" s="86"/>
    </row>
    <row r="295" spans="1:6" ht="12.75">
      <c r="A295" s="28"/>
      <c r="B295" s="44" t="s">
        <v>20</v>
      </c>
      <c r="C295" s="12">
        <f t="shared" si="9"/>
        <v>165000</v>
      </c>
      <c r="D295" s="11">
        <v>165000</v>
      </c>
      <c r="E295" s="90">
        <v>0</v>
      </c>
      <c r="F295" s="86"/>
    </row>
    <row r="296" spans="1:6" ht="12.75">
      <c r="A296" s="24" t="s">
        <v>198</v>
      </c>
      <c r="B296" s="45" t="s">
        <v>199</v>
      </c>
      <c r="C296" s="25">
        <f t="shared" si="9"/>
        <v>38400</v>
      </c>
      <c r="D296" s="25">
        <f>SUM(D297)</f>
        <v>25000</v>
      </c>
      <c r="E296" s="73">
        <f>SUM(E297)</f>
        <v>13400</v>
      </c>
      <c r="F296" s="86"/>
    </row>
    <row r="297" spans="1:6" ht="12.75">
      <c r="A297" s="52"/>
      <c r="B297" s="42" t="s">
        <v>20</v>
      </c>
      <c r="C297" s="16">
        <f t="shared" si="9"/>
        <v>38400</v>
      </c>
      <c r="D297" s="15">
        <v>25000</v>
      </c>
      <c r="E297" s="92">
        <v>13400</v>
      </c>
      <c r="F297" s="86"/>
    </row>
    <row r="298" spans="1:6" ht="12.75">
      <c r="A298" s="28" t="s">
        <v>200</v>
      </c>
      <c r="B298" s="44" t="s">
        <v>201</v>
      </c>
      <c r="C298" s="12">
        <f t="shared" si="9"/>
        <v>43180</v>
      </c>
      <c r="D298" s="12">
        <f>SUM(D299)</f>
        <v>0</v>
      </c>
      <c r="E298" s="11">
        <f>SUM(E299)</f>
        <v>43180</v>
      </c>
      <c r="F298" s="86"/>
    </row>
    <row r="299" spans="1:6" ht="12.75">
      <c r="A299" s="28"/>
      <c r="B299" s="44" t="s">
        <v>20</v>
      </c>
      <c r="C299" s="12">
        <f t="shared" si="9"/>
        <v>43180</v>
      </c>
      <c r="D299" s="11">
        <v>0</v>
      </c>
      <c r="E299" s="13">
        <v>43180</v>
      </c>
      <c r="F299" s="86"/>
    </row>
    <row r="300" spans="1:6" ht="12.75">
      <c r="A300" s="28"/>
      <c r="B300" s="44" t="s">
        <v>70</v>
      </c>
      <c r="C300" s="12"/>
      <c r="D300" s="11"/>
      <c r="E300" s="13"/>
      <c r="F300" s="86"/>
    </row>
    <row r="301" spans="1:6" ht="12.75">
      <c r="A301" s="52"/>
      <c r="B301" s="42" t="s">
        <v>35</v>
      </c>
      <c r="C301" s="16">
        <f aca="true" t="shared" si="10" ref="C301:C311">SUM(D301,E301)</f>
        <v>37000</v>
      </c>
      <c r="D301" s="15">
        <v>0</v>
      </c>
      <c r="E301" s="17">
        <v>37000</v>
      </c>
      <c r="F301" s="86"/>
    </row>
    <row r="302" spans="1:6" ht="13.5" customHeight="1">
      <c r="A302" s="28" t="s">
        <v>202</v>
      </c>
      <c r="B302" s="44" t="s">
        <v>182</v>
      </c>
      <c r="C302" s="12">
        <f t="shared" si="10"/>
        <v>21000</v>
      </c>
      <c r="D302" s="12">
        <f>SUM(D303)</f>
        <v>0</v>
      </c>
      <c r="E302" s="11">
        <f>SUM(E303)</f>
        <v>21000</v>
      </c>
      <c r="F302" s="86"/>
    </row>
    <row r="303" spans="1:6" ht="12.75">
      <c r="A303" s="52"/>
      <c r="B303" s="42" t="s">
        <v>20</v>
      </c>
      <c r="C303" s="16">
        <f t="shared" si="10"/>
        <v>21000</v>
      </c>
      <c r="D303" s="15">
        <v>0</v>
      </c>
      <c r="E303" s="17">
        <v>21000</v>
      </c>
      <c r="F303" s="86"/>
    </row>
    <row r="304" spans="1:6" ht="12.75">
      <c r="A304" s="24" t="s">
        <v>203</v>
      </c>
      <c r="B304" s="45" t="s">
        <v>14</v>
      </c>
      <c r="C304" s="25">
        <f t="shared" si="10"/>
        <v>41600</v>
      </c>
      <c r="D304" s="25">
        <f>SUM(D305)</f>
        <v>41600</v>
      </c>
      <c r="E304" s="9">
        <f>SUM(E305)</f>
        <v>0</v>
      </c>
      <c r="F304" s="86"/>
    </row>
    <row r="305" spans="1:6" ht="12.75">
      <c r="A305" s="52"/>
      <c r="B305" s="42" t="s">
        <v>20</v>
      </c>
      <c r="C305" s="16">
        <f t="shared" si="10"/>
        <v>41600</v>
      </c>
      <c r="D305" s="15">
        <v>41600</v>
      </c>
      <c r="E305" s="17">
        <v>0</v>
      </c>
      <c r="F305" s="86"/>
    </row>
    <row r="306" spans="1:6" ht="25.5">
      <c r="A306" s="31" t="s">
        <v>204</v>
      </c>
      <c r="B306" s="29" t="s">
        <v>205</v>
      </c>
      <c r="C306" s="23">
        <f t="shared" si="10"/>
        <v>14499738</v>
      </c>
      <c r="D306" s="23">
        <f>SUM(D307,D310,D315,D317,D321,D325,D330,D328)</f>
        <v>14499738</v>
      </c>
      <c r="E306" s="22">
        <f>SUM(E307,E310,E315,E317,E321,E325,E330)</f>
        <v>0</v>
      </c>
      <c r="F306" s="86"/>
    </row>
    <row r="307" spans="1:6" ht="12.75">
      <c r="A307" s="28" t="s">
        <v>206</v>
      </c>
      <c r="B307" s="44" t="s">
        <v>207</v>
      </c>
      <c r="C307" s="12">
        <f t="shared" si="10"/>
        <v>3735500</v>
      </c>
      <c r="D307" s="12">
        <f>SUM(D308,D309)</f>
        <v>3735500</v>
      </c>
      <c r="E307" s="11">
        <f>SUM(E308)</f>
        <v>0</v>
      </c>
      <c r="F307" s="86"/>
    </row>
    <row r="308" spans="1:6" ht="12.75">
      <c r="A308" s="28"/>
      <c r="B308" s="44" t="s">
        <v>33</v>
      </c>
      <c r="C308" s="12">
        <f t="shared" si="10"/>
        <v>2235500</v>
      </c>
      <c r="D308" s="11">
        <v>2235500</v>
      </c>
      <c r="E308" s="13">
        <v>0</v>
      </c>
      <c r="F308" s="86"/>
    </row>
    <row r="309" spans="1:6" ht="12.75">
      <c r="A309" s="52"/>
      <c r="B309" s="42" t="s">
        <v>25</v>
      </c>
      <c r="C309" s="12">
        <f t="shared" si="10"/>
        <v>1500000</v>
      </c>
      <c r="D309" s="35">
        <v>1500000</v>
      </c>
      <c r="E309" s="17"/>
      <c r="F309" s="86"/>
    </row>
    <row r="310" spans="1:6" ht="12.75">
      <c r="A310" s="24" t="s">
        <v>208</v>
      </c>
      <c r="B310" s="45" t="s">
        <v>209</v>
      </c>
      <c r="C310" s="25">
        <f t="shared" si="10"/>
        <v>2466000</v>
      </c>
      <c r="D310" s="25">
        <f>SUM(D311,D314)</f>
        <v>2466000</v>
      </c>
      <c r="E310" s="9">
        <f>SUM(E311)</f>
        <v>0</v>
      </c>
      <c r="F310" s="86"/>
    </row>
    <row r="311" spans="1:6" ht="12.75">
      <c r="A311" s="28"/>
      <c r="B311" s="44" t="s">
        <v>20</v>
      </c>
      <c r="C311" s="12">
        <f t="shared" si="10"/>
        <v>483600</v>
      </c>
      <c r="D311" s="11">
        <v>483600</v>
      </c>
      <c r="E311" s="13">
        <v>0</v>
      </c>
      <c r="F311" s="86"/>
    </row>
    <row r="312" spans="1:6" ht="12.75">
      <c r="A312" s="28"/>
      <c r="B312" s="44" t="s">
        <v>70</v>
      </c>
      <c r="C312" s="12"/>
      <c r="D312" s="11"/>
      <c r="E312" s="13"/>
      <c r="F312" s="86"/>
    </row>
    <row r="313" spans="1:6" ht="12.75">
      <c r="A313" s="28"/>
      <c r="B313" s="44" t="s">
        <v>92</v>
      </c>
      <c r="C313" s="12">
        <f aca="true" t="shared" si="11" ref="C313:C318">SUM(D313,E313)</f>
        <v>251800</v>
      </c>
      <c r="D313" s="11">
        <v>251800</v>
      </c>
      <c r="E313" s="13">
        <v>0</v>
      </c>
      <c r="F313" s="86"/>
    </row>
    <row r="314" spans="1:6" ht="12.75">
      <c r="A314" s="52"/>
      <c r="B314" s="42" t="s">
        <v>25</v>
      </c>
      <c r="C314" s="16">
        <f t="shared" si="11"/>
        <v>1982400</v>
      </c>
      <c r="D314" s="15">
        <v>1982400</v>
      </c>
      <c r="E314" s="17">
        <v>0</v>
      </c>
      <c r="F314" s="86"/>
    </row>
    <row r="315" spans="1:6" ht="12.75">
      <c r="A315" s="28" t="s">
        <v>210</v>
      </c>
      <c r="B315" s="44" t="s">
        <v>211</v>
      </c>
      <c r="C315" s="12">
        <f t="shared" si="11"/>
        <v>1293000</v>
      </c>
      <c r="D315" s="12">
        <f>SUM(D316)</f>
        <v>1293000</v>
      </c>
      <c r="E315" s="11">
        <f>SUM(E316)</f>
        <v>0</v>
      </c>
      <c r="F315" s="86"/>
    </row>
    <row r="316" spans="1:6" ht="12.75">
      <c r="A316" s="52"/>
      <c r="B316" s="42" t="s">
        <v>20</v>
      </c>
      <c r="C316" s="15">
        <f t="shared" si="11"/>
        <v>1293000</v>
      </c>
      <c r="D316" s="15">
        <v>1293000</v>
      </c>
      <c r="E316" s="17">
        <v>0</v>
      </c>
      <c r="F316" s="86"/>
    </row>
    <row r="317" spans="1:6" ht="13.5" customHeight="1">
      <c r="A317" s="28" t="s">
        <v>212</v>
      </c>
      <c r="B317" s="44" t="s">
        <v>213</v>
      </c>
      <c r="C317" s="12">
        <f t="shared" si="11"/>
        <v>740100</v>
      </c>
      <c r="D317" s="12">
        <f>SUM(D318)</f>
        <v>740100</v>
      </c>
      <c r="E317" s="11">
        <f>SUM(E318)</f>
        <v>0</v>
      </c>
      <c r="F317" s="86"/>
    </row>
    <row r="318" spans="1:6" ht="12.75">
      <c r="A318" s="28"/>
      <c r="B318" s="44" t="s">
        <v>20</v>
      </c>
      <c r="C318" s="12">
        <f t="shared" si="11"/>
        <v>740100</v>
      </c>
      <c r="D318" s="11">
        <v>740100</v>
      </c>
      <c r="E318" s="13">
        <v>0</v>
      </c>
      <c r="F318" s="86"/>
    </row>
    <row r="319" spans="1:6" ht="12.75">
      <c r="A319" s="28"/>
      <c r="B319" s="44" t="s">
        <v>70</v>
      </c>
      <c r="C319" s="12"/>
      <c r="D319" s="11"/>
      <c r="E319" s="13"/>
      <c r="F319" s="86"/>
    </row>
    <row r="320" spans="1:6" ht="12.75">
      <c r="A320" s="52"/>
      <c r="B320" s="42" t="s">
        <v>35</v>
      </c>
      <c r="C320" s="16">
        <f>SUM(D320,E320)</f>
        <v>2500</v>
      </c>
      <c r="D320" s="15">
        <v>2500</v>
      </c>
      <c r="E320" s="17">
        <v>0</v>
      </c>
      <c r="F320" s="86"/>
    </row>
    <row r="321" spans="1:6" ht="12.75">
      <c r="A321" s="28" t="s">
        <v>214</v>
      </c>
      <c r="B321" s="44" t="s">
        <v>215</v>
      </c>
      <c r="C321" s="12">
        <f>SUM(D321,E321)</f>
        <v>160000</v>
      </c>
      <c r="D321" s="12">
        <f>SUM(D322)</f>
        <v>160000</v>
      </c>
      <c r="E321" s="11">
        <f>SUM(E322)</f>
        <v>0</v>
      </c>
      <c r="F321" s="86"/>
    </row>
    <row r="322" spans="1:6" ht="12.75">
      <c r="A322" s="28"/>
      <c r="B322" s="44" t="s">
        <v>20</v>
      </c>
      <c r="C322" s="12">
        <f>SUM(D322,E322)</f>
        <v>160000</v>
      </c>
      <c r="D322" s="11">
        <v>160000</v>
      </c>
      <c r="E322" s="13">
        <v>0</v>
      </c>
      <c r="F322" s="86"/>
    </row>
    <row r="323" spans="1:6" ht="12.75">
      <c r="A323" s="28"/>
      <c r="B323" s="44" t="s">
        <v>70</v>
      </c>
      <c r="C323" s="12"/>
      <c r="D323" s="11"/>
      <c r="E323" s="13"/>
      <c r="F323" s="86"/>
    </row>
    <row r="324" spans="1:6" ht="12.75">
      <c r="A324" s="52"/>
      <c r="B324" s="42" t="s">
        <v>92</v>
      </c>
      <c r="C324" s="16">
        <f aca="true" t="shared" si="12" ref="C324:C331">SUM(D324,E324)</f>
        <v>160000</v>
      </c>
      <c r="D324" s="15">
        <v>160000</v>
      </c>
      <c r="E324" s="17">
        <v>0</v>
      </c>
      <c r="F324" s="86"/>
    </row>
    <row r="325" spans="1:6" ht="12.75">
      <c r="A325" s="28" t="s">
        <v>216</v>
      </c>
      <c r="B325" s="44" t="s">
        <v>217</v>
      </c>
      <c r="C325" s="12">
        <f t="shared" si="12"/>
        <v>4400000</v>
      </c>
      <c r="D325" s="26">
        <f>SUM(D327,D326)</f>
        <v>4400000</v>
      </c>
      <c r="E325" s="11">
        <f>SUM(E327)</f>
        <v>0</v>
      </c>
      <c r="F325" s="86"/>
    </row>
    <row r="326" spans="1:6" ht="12.75">
      <c r="A326" s="28"/>
      <c r="B326" s="44" t="s">
        <v>20</v>
      </c>
      <c r="C326" s="12">
        <f t="shared" si="12"/>
        <v>4000000</v>
      </c>
      <c r="D326" s="34">
        <v>4000000</v>
      </c>
      <c r="E326" s="13">
        <v>0</v>
      </c>
      <c r="F326" s="86"/>
    </row>
    <row r="327" spans="1:6" ht="12.75">
      <c r="A327" s="52"/>
      <c r="B327" s="42" t="s">
        <v>25</v>
      </c>
      <c r="C327" s="16">
        <f t="shared" si="12"/>
        <v>400000</v>
      </c>
      <c r="D327" s="35">
        <v>400000</v>
      </c>
      <c r="E327" s="17">
        <v>0</v>
      </c>
      <c r="F327" s="86"/>
    </row>
    <row r="328" spans="1:6" ht="26.25" customHeight="1">
      <c r="A328" s="28" t="s">
        <v>259</v>
      </c>
      <c r="B328" s="44" t="s">
        <v>260</v>
      </c>
      <c r="C328" s="75">
        <f t="shared" si="12"/>
        <v>11552</v>
      </c>
      <c r="D328" s="85">
        <f>SUM(D329)</f>
        <v>11552</v>
      </c>
      <c r="E328" s="94">
        <v>0</v>
      </c>
      <c r="F328" s="86"/>
    </row>
    <row r="329" spans="1:6" ht="12.75">
      <c r="A329" s="52"/>
      <c r="B329" s="42" t="s">
        <v>20</v>
      </c>
      <c r="C329" s="15">
        <f t="shared" si="12"/>
        <v>11552</v>
      </c>
      <c r="D329" s="15">
        <v>11552</v>
      </c>
      <c r="E329" s="17">
        <v>0</v>
      </c>
      <c r="F329" s="86"/>
    </row>
    <row r="330" spans="1:6" ht="12.75">
      <c r="A330" s="28" t="s">
        <v>218</v>
      </c>
      <c r="B330" s="44" t="s">
        <v>14</v>
      </c>
      <c r="C330" s="12">
        <f t="shared" si="12"/>
        <v>1693586</v>
      </c>
      <c r="D330" s="12">
        <f>SUM(D331,D332)</f>
        <v>1693586</v>
      </c>
      <c r="E330" s="11">
        <f>SUM(E331)</f>
        <v>0</v>
      </c>
      <c r="F330" s="86"/>
    </row>
    <row r="331" spans="1:6" ht="12.75">
      <c r="A331" s="28"/>
      <c r="B331" s="44" t="s">
        <v>33</v>
      </c>
      <c r="C331" s="12">
        <f t="shared" si="12"/>
        <v>398586</v>
      </c>
      <c r="D331" s="34">
        <v>398586</v>
      </c>
      <c r="E331" s="13">
        <v>0</v>
      </c>
      <c r="F331" s="86"/>
    </row>
    <row r="332" spans="1:6" ht="12.75">
      <c r="A332" s="52"/>
      <c r="B332" s="42" t="s">
        <v>25</v>
      </c>
      <c r="C332" s="16">
        <f>SUM(D332,E332)</f>
        <v>1295000</v>
      </c>
      <c r="D332" s="15">
        <v>1295000</v>
      </c>
      <c r="E332" s="17">
        <v>0</v>
      </c>
      <c r="F332" s="86"/>
    </row>
    <row r="333" spans="1:6" ht="25.5">
      <c r="A333" s="31" t="s">
        <v>219</v>
      </c>
      <c r="B333" s="29" t="s">
        <v>220</v>
      </c>
      <c r="C333" s="23">
        <f>SUM(D333,E333)</f>
        <v>4389840</v>
      </c>
      <c r="D333" s="23">
        <f>SUM(D334,D338,D342,D346,D350,D354,D358,D363,D367,D371,D373)</f>
        <v>2219499</v>
      </c>
      <c r="E333" s="22">
        <f>SUM(E334,E338,E342,E346,E350,E354,E358,E363,E367,E371,E373)</f>
        <v>2170341</v>
      </c>
      <c r="F333" s="86"/>
    </row>
    <row r="334" spans="1:6" ht="13.5" customHeight="1">
      <c r="A334" s="28" t="s">
        <v>221</v>
      </c>
      <c r="B334" s="44" t="s">
        <v>222</v>
      </c>
      <c r="C334" s="12">
        <f>SUM(D334,E334)</f>
        <v>51500</v>
      </c>
      <c r="D334" s="12">
        <f>SUM(D335)</f>
        <v>51500</v>
      </c>
      <c r="E334" s="11">
        <f>SUM(E335)</f>
        <v>0</v>
      </c>
      <c r="F334" s="86"/>
    </row>
    <row r="335" spans="1:6" ht="12.75">
      <c r="A335" s="28"/>
      <c r="B335" s="44" t="s">
        <v>33</v>
      </c>
      <c r="C335" s="12">
        <f>SUM(D335,E335)</f>
        <v>51500</v>
      </c>
      <c r="D335" s="11">
        <v>51500</v>
      </c>
      <c r="E335" s="13">
        <v>0</v>
      </c>
      <c r="F335" s="86"/>
    </row>
    <row r="336" spans="1:6" ht="12.75">
      <c r="A336" s="28"/>
      <c r="B336" s="44" t="s">
        <v>70</v>
      </c>
      <c r="C336" s="12"/>
      <c r="D336" s="11"/>
      <c r="E336" s="13"/>
      <c r="F336" s="86"/>
    </row>
    <row r="337" spans="1:6" ht="12.75">
      <c r="A337" s="52"/>
      <c r="B337" s="42" t="s">
        <v>92</v>
      </c>
      <c r="C337" s="16">
        <f>SUM(D337,E337)</f>
        <v>51500</v>
      </c>
      <c r="D337" s="15">
        <v>51500</v>
      </c>
      <c r="E337" s="17">
        <v>0</v>
      </c>
      <c r="F337" s="86"/>
    </row>
    <row r="338" spans="1:6" ht="12.75">
      <c r="A338" s="28" t="s">
        <v>223</v>
      </c>
      <c r="B338" s="44" t="s">
        <v>224</v>
      </c>
      <c r="C338" s="12">
        <f>SUM(D338,E338)</f>
        <v>30000</v>
      </c>
      <c r="D338" s="12">
        <f>SUM(D339)</f>
        <v>30000</v>
      </c>
      <c r="E338" s="11">
        <f>SUM(E339)</f>
        <v>0</v>
      </c>
      <c r="F338" s="86"/>
    </row>
    <row r="339" spans="1:6" ht="12.75">
      <c r="A339" s="28"/>
      <c r="B339" s="44" t="s">
        <v>20</v>
      </c>
      <c r="C339" s="12">
        <f>SUM(D339,E339)</f>
        <v>30000</v>
      </c>
      <c r="D339" s="11">
        <v>30000</v>
      </c>
      <c r="E339" s="13">
        <v>0</v>
      </c>
      <c r="F339" s="86"/>
    </row>
    <row r="340" spans="1:6" ht="12.75">
      <c r="A340" s="28"/>
      <c r="B340" s="44" t="s">
        <v>70</v>
      </c>
      <c r="C340" s="12"/>
      <c r="D340" s="11"/>
      <c r="E340" s="13"/>
      <c r="F340" s="86"/>
    </row>
    <row r="341" spans="1:6" ht="12.75">
      <c r="A341" s="52"/>
      <c r="B341" s="42" t="s">
        <v>92</v>
      </c>
      <c r="C341" s="16">
        <f>SUM(D341,E341)</f>
        <v>30000</v>
      </c>
      <c r="D341" s="15">
        <v>30000</v>
      </c>
      <c r="E341" s="17">
        <v>0</v>
      </c>
      <c r="F341" s="86"/>
    </row>
    <row r="342" spans="1:6" ht="12.75">
      <c r="A342" s="28" t="s">
        <v>225</v>
      </c>
      <c r="B342" s="44" t="s">
        <v>226</v>
      </c>
      <c r="C342" s="12">
        <f>SUM(D342,E342)</f>
        <v>1382841</v>
      </c>
      <c r="D342" s="12">
        <f>SUM(D343)</f>
        <v>160000</v>
      </c>
      <c r="E342" s="34">
        <f>SUM(E343)</f>
        <v>1222841</v>
      </c>
      <c r="F342" s="86"/>
    </row>
    <row r="343" spans="1:6" ht="12.75">
      <c r="A343" s="28"/>
      <c r="B343" s="44" t="s">
        <v>20</v>
      </c>
      <c r="C343" s="12">
        <f>SUM(D343,E343)</f>
        <v>1382841</v>
      </c>
      <c r="D343" s="11">
        <v>160000</v>
      </c>
      <c r="E343" s="90">
        <v>1222841</v>
      </c>
      <c r="F343" s="86"/>
    </row>
    <row r="344" spans="1:6" ht="12.75">
      <c r="A344" s="28"/>
      <c r="B344" s="44" t="s">
        <v>70</v>
      </c>
      <c r="C344" s="12"/>
      <c r="D344" s="11"/>
      <c r="E344" s="90"/>
      <c r="F344" s="86"/>
    </row>
    <row r="345" spans="1:6" ht="12.75">
      <c r="A345" s="52"/>
      <c r="B345" s="42" t="s">
        <v>92</v>
      </c>
      <c r="C345" s="16">
        <f>SUM(D345,E345)</f>
        <v>1382841</v>
      </c>
      <c r="D345" s="15">
        <v>160000</v>
      </c>
      <c r="E345" s="92">
        <v>1222841</v>
      </c>
      <c r="F345" s="86"/>
    </row>
    <row r="346" spans="1:6" ht="13.5" customHeight="1">
      <c r="A346" s="24" t="s">
        <v>227</v>
      </c>
      <c r="B346" s="45" t="s">
        <v>228</v>
      </c>
      <c r="C346" s="25">
        <f>SUM(D346,E346)</f>
        <v>800000</v>
      </c>
      <c r="D346" s="25">
        <f>SUM(D347)</f>
        <v>800000</v>
      </c>
      <c r="E346" s="9">
        <f>SUM(E347)</f>
        <v>0</v>
      </c>
      <c r="F346" s="86"/>
    </row>
    <row r="347" spans="1:6" ht="12.75">
      <c r="A347" s="28"/>
      <c r="B347" s="44" t="s">
        <v>20</v>
      </c>
      <c r="C347" s="12">
        <f>SUM(D347,E347)</f>
        <v>800000</v>
      </c>
      <c r="D347" s="11">
        <v>800000</v>
      </c>
      <c r="E347" s="13">
        <v>0</v>
      </c>
      <c r="F347" s="86"/>
    </row>
    <row r="348" spans="1:6" ht="12.75">
      <c r="A348" s="28"/>
      <c r="B348" s="44" t="s">
        <v>70</v>
      </c>
      <c r="C348" s="12"/>
      <c r="D348" s="11"/>
      <c r="E348" s="13"/>
      <c r="F348" s="86"/>
    </row>
    <row r="349" spans="1:6" ht="12.75">
      <c r="A349" s="52"/>
      <c r="B349" s="42" t="s">
        <v>92</v>
      </c>
      <c r="C349" s="16">
        <f>SUM(D349,E349)</f>
        <v>800000</v>
      </c>
      <c r="D349" s="15">
        <v>800000</v>
      </c>
      <c r="E349" s="17">
        <v>0</v>
      </c>
      <c r="F349" s="86"/>
    </row>
    <row r="350" spans="1:6" ht="12.75">
      <c r="A350" s="28" t="s">
        <v>229</v>
      </c>
      <c r="B350" s="44" t="s">
        <v>230</v>
      </c>
      <c r="C350" s="12">
        <f>SUM(D350,E350)</f>
        <v>182200</v>
      </c>
      <c r="D350" s="12">
        <f>SUM(D351)</f>
        <v>10000</v>
      </c>
      <c r="E350" s="34">
        <f>SUM(E351)</f>
        <v>172200</v>
      </c>
      <c r="F350" s="86"/>
    </row>
    <row r="351" spans="1:6" ht="12.75">
      <c r="A351" s="28"/>
      <c r="B351" s="44" t="s">
        <v>20</v>
      </c>
      <c r="C351" s="12">
        <f>SUM(D351,E351)</f>
        <v>182200</v>
      </c>
      <c r="D351" s="11">
        <v>10000</v>
      </c>
      <c r="E351" s="90">
        <v>172200</v>
      </c>
      <c r="F351" s="86"/>
    </row>
    <row r="352" spans="1:6" ht="12.75">
      <c r="A352" s="28"/>
      <c r="B352" s="44" t="s">
        <v>70</v>
      </c>
      <c r="C352" s="12"/>
      <c r="D352" s="11"/>
      <c r="E352" s="90"/>
      <c r="F352" s="86"/>
    </row>
    <row r="353" spans="1:6" ht="12.75">
      <c r="A353" s="52"/>
      <c r="B353" s="42" t="s">
        <v>92</v>
      </c>
      <c r="C353" s="16">
        <f>SUM(D353,E353)</f>
        <v>182200</v>
      </c>
      <c r="D353" s="15">
        <v>10000</v>
      </c>
      <c r="E353" s="92">
        <v>172200</v>
      </c>
      <c r="F353" s="86"/>
    </row>
    <row r="354" spans="1:6" ht="12.75">
      <c r="A354" s="24" t="s">
        <v>231</v>
      </c>
      <c r="B354" s="45" t="s">
        <v>232</v>
      </c>
      <c r="C354" s="25">
        <f>SUM(D354,E354)</f>
        <v>40000</v>
      </c>
      <c r="D354" s="25">
        <f>SUM(D355)</f>
        <v>40000</v>
      </c>
      <c r="E354" s="9">
        <f>SUM(E355)</f>
        <v>0</v>
      </c>
      <c r="F354" s="86"/>
    </row>
    <row r="355" spans="1:6" ht="12.75">
      <c r="A355" s="28"/>
      <c r="B355" s="44" t="s">
        <v>33</v>
      </c>
      <c r="C355" s="12">
        <f>SUM(D355,E355)</f>
        <v>40000</v>
      </c>
      <c r="D355" s="11">
        <v>40000</v>
      </c>
      <c r="E355" s="13">
        <v>0</v>
      </c>
      <c r="F355" s="86"/>
    </row>
    <row r="356" spans="1:6" ht="12.75">
      <c r="A356" s="28"/>
      <c r="B356" s="44" t="s">
        <v>70</v>
      </c>
      <c r="C356" s="12"/>
      <c r="D356" s="11"/>
      <c r="E356" s="13"/>
      <c r="F356" s="86"/>
    </row>
    <row r="357" spans="1:6" ht="12.75">
      <c r="A357" s="52"/>
      <c r="B357" s="42" t="s">
        <v>92</v>
      </c>
      <c r="C357" s="16">
        <f>SUM(D357,E357)</f>
        <v>40000</v>
      </c>
      <c r="D357" s="15">
        <v>40000</v>
      </c>
      <c r="E357" s="17">
        <v>0</v>
      </c>
      <c r="F357" s="86"/>
    </row>
    <row r="358" spans="1:6" ht="12.75">
      <c r="A358" s="28" t="s">
        <v>233</v>
      </c>
      <c r="B358" s="44" t="s">
        <v>234</v>
      </c>
      <c r="C358" s="12">
        <f>SUM(D358,E358)</f>
        <v>1542000</v>
      </c>
      <c r="D358" s="12">
        <f>SUM(D359,D362)</f>
        <v>766700</v>
      </c>
      <c r="E358" s="34">
        <f>SUM(E359)</f>
        <v>775300</v>
      </c>
      <c r="F358" s="86"/>
    </row>
    <row r="359" spans="1:6" ht="12.75">
      <c r="A359" s="28"/>
      <c r="B359" s="44" t="s">
        <v>20</v>
      </c>
      <c r="C359" s="12">
        <f>SUM(D359,E359)</f>
        <v>1487300</v>
      </c>
      <c r="D359" s="11">
        <v>712000</v>
      </c>
      <c r="E359" s="90">
        <v>775300</v>
      </c>
      <c r="F359" s="86"/>
    </row>
    <row r="360" spans="1:6" ht="12.75">
      <c r="A360" s="28"/>
      <c r="B360" s="44" t="s">
        <v>70</v>
      </c>
      <c r="C360" s="12"/>
      <c r="D360" s="11"/>
      <c r="E360" s="90"/>
      <c r="F360" s="86"/>
    </row>
    <row r="361" spans="1:6" ht="12.75">
      <c r="A361" s="28"/>
      <c r="B361" s="44" t="s">
        <v>92</v>
      </c>
      <c r="C361" s="12">
        <f>SUM(D361,E361)</f>
        <v>1487300</v>
      </c>
      <c r="D361" s="11">
        <v>712000</v>
      </c>
      <c r="E361" s="90">
        <v>775300</v>
      </c>
      <c r="F361" s="86"/>
    </row>
    <row r="362" spans="1:6" ht="12.75">
      <c r="A362" s="52"/>
      <c r="B362" s="42" t="s">
        <v>25</v>
      </c>
      <c r="C362" s="15">
        <f>SUM(D362,E362)</f>
        <v>54700</v>
      </c>
      <c r="D362" s="15">
        <v>54700</v>
      </c>
      <c r="E362" s="92">
        <v>0</v>
      </c>
      <c r="F362" s="86"/>
    </row>
    <row r="363" spans="1:6" ht="12.75">
      <c r="A363" s="28" t="s">
        <v>235</v>
      </c>
      <c r="B363" s="44" t="s">
        <v>236</v>
      </c>
      <c r="C363" s="12">
        <f>SUM(D363,E363)</f>
        <v>15000</v>
      </c>
      <c r="D363" s="12">
        <f>SUM(D364)</f>
        <v>15000</v>
      </c>
      <c r="E363" s="11">
        <f>SUM(E364)</f>
        <v>0</v>
      </c>
      <c r="F363" s="86"/>
    </row>
    <row r="364" spans="1:6" ht="12.75">
      <c r="A364" s="28"/>
      <c r="B364" s="44" t="s">
        <v>20</v>
      </c>
      <c r="C364" s="12">
        <f>SUM(D364,E364)</f>
        <v>15000</v>
      </c>
      <c r="D364" s="11">
        <v>15000</v>
      </c>
      <c r="E364" s="13">
        <v>0</v>
      </c>
      <c r="F364" s="86"/>
    </row>
    <row r="365" spans="1:6" ht="12.75">
      <c r="A365" s="28"/>
      <c r="B365" s="44" t="s">
        <v>70</v>
      </c>
      <c r="C365" s="12"/>
      <c r="D365" s="11"/>
      <c r="E365" s="13"/>
      <c r="F365" s="86"/>
    </row>
    <row r="366" spans="1:6" ht="12.75">
      <c r="A366" s="52"/>
      <c r="B366" s="42" t="s">
        <v>92</v>
      </c>
      <c r="C366" s="16">
        <f>SUM(D366,E366)</f>
        <v>15000</v>
      </c>
      <c r="D366" s="15">
        <v>15000</v>
      </c>
      <c r="E366" s="17">
        <v>0</v>
      </c>
      <c r="F366" s="86"/>
    </row>
    <row r="367" spans="1:6" ht="12.75">
      <c r="A367" s="28" t="s">
        <v>237</v>
      </c>
      <c r="B367" s="44" t="s">
        <v>238</v>
      </c>
      <c r="C367" s="12">
        <f>SUM(D367,E367)</f>
        <v>80000</v>
      </c>
      <c r="D367" s="12">
        <f>SUM(D368)</f>
        <v>80000</v>
      </c>
      <c r="E367" s="11">
        <f>SUM(E368)</f>
        <v>0</v>
      </c>
      <c r="F367" s="86"/>
    </row>
    <row r="368" spans="1:6" ht="12.75">
      <c r="A368" s="28"/>
      <c r="B368" s="44" t="s">
        <v>20</v>
      </c>
      <c r="C368" s="12">
        <f>SUM(D368,E368)</f>
        <v>80000</v>
      </c>
      <c r="D368" s="11">
        <v>80000</v>
      </c>
      <c r="E368" s="13">
        <v>0</v>
      </c>
      <c r="F368" s="86"/>
    </row>
    <row r="369" spans="1:6" ht="12.75">
      <c r="A369" s="28"/>
      <c r="B369" s="44" t="s">
        <v>70</v>
      </c>
      <c r="C369" s="12"/>
      <c r="D369" s="11"/>
      <c r="E369" s="13"/>
      <c r="F369" s="86"/>
    </row>
    <row r="370" spans="1:6" ht="12.75">
      <c r="A370" s="52"/>
      <c r="B370" s="42" t="s">
        <v>92</v>
      </c>
      <c r="C370" s="16">
        <f>SUM(D370,E370)</f>
        <v>10000</v>
      </c>
      <c r="D370" s="15">
        <v>10000</v>
      </c>
      <c r="E370" s="17">
        <v>0</v>
      </c>
      <c r="F370" s="86"/>
    </row>
    <row r="371" spans="1:6" ht="12.75">
      <c r="A371" s="28" t="s">
        <v>239</v>
      </c>
      <c r="B371" s="44" t="s">
        <v>240</v>
      </c>
      <c r="C371" s="12">
        <f>SUM(D371,E371)</f>
        <v>21000</v>
      </c>
      <c r="D371" s="12">
        <f>SUM(D372)</f>
        <v>21000</v>
      </c>
      <c r="E371" s="11">
        <f>SUM(E372)</f>
        <v>0</v>
      </c>
      <c r="F371" s="86"/>
    </row>
    <row r="372" spans="1:6" ht="12.75">
      <c r="A372" s="28"/>
      <c r="B372" s="44" t="s">
        <v>20</v>
      </c>
      <c r="C372" s="12">
        <f>SUM(D372,E372)</f>
        <v>21000</v>
      </c>
      <c r="D372" s="15">
        <v>21000</v>
      </c>
      <c r="E372" s="13">
        <v>0</v>
      </c>
      <c r="F372" s="86"/>
    </row>
    <row r="373" spans="1:6" ht="12.75">
      <c r="A373" s="24" t="s">
        <v>241</v>
      </c>
      <c r="B373" s="45" t="s">
        <v>14</v>
      </c>
      <c r="C373" s="25">
        <f>SUM(D373,E373)</f>
        <v>245299</v>
      </c>
      <c r="D373" s="25">
        <f>SUM(D374)</f>
        <v>245299</v>
      </c>
      <c r="E373" s="9">
        <f>SUM(E374)</f>
        <v>0</v>
      </c>
      <c r="F373" s="86"/>
    </row>
    <row r="374" spans="1:6" ht="12.75">
      <c r="A374" s="28"/>
      <c r="B374" s="44" t="s">
        <v>20</v>
      </c>
      <c r="C374" s="12">
        <f>SUM(D374,E374)</f>
        <v>245299</v>
      </c>
      <c r="D374" s="11">
        <v>245299</v>
      </c>
      <c r="E374" s="13">
        <v>0</v>
      </c>
      <c r="F374" s="86"/>
    </row>
    <row r="375" spans="1:6" ht="12.75">
      <c r="A375" s="28"/>
      <c r="B375" s="44" t="s">
        <v>70</v>
      </c>
      <c r="C375" s="12"/>
      <c r="D375" s="11"/>
      <c r="E375" s="13"/>
      <c r="F375" s="86"/>
    </row>
    <row r="376" spans="1:6" ht="12.75">
      <c r="A376" s="52"/>
      <c r="B376" s="42" t="s">
        <v>35</v>
      </c>
      <c r="C376" s="16">
        <f aca="true" t="shared" si="13" ref="C376:C382">SUM(D376,E376)</f>
        <v>2500</v>
      </c>
      <c r="D376" s="15">
        <v>2500</v>
      </c>
      <c r="E376" s="17">
        <v>0</v>
      </c>
      <c r="F376" s="86"/>
    </row>
    <row r="377" spans="1:6" s="33" customFormat="1" ht="41.25" customHeight="1">
      <c r="A377" s="31" t="s">
        <v>242</v>
      </c>
      <c r="B377" s="29" t="s">
        <v>243</v>
      </c>
      <c r="C377" s="23">
        <f t="shared" si="13"/>
        <v>2000</v>
      </c>
      <c r="D377" s="23">
        <f>SUM(D378)</f>
        <v>2000</v>
      </c>
      <c r="E377" s="22">
        <f>SUM(E378)</f>
        <v>0</v>
      </c>
      <c r="F377" s="87"/>
    </row>
    <row r="378" spans="1:6" ht="12.75">
      <c r="A378" s="28" t="s">
        <v>244</v>
      </c>
      <c r="B378" s="44" t="s">
        <v>298</v>
      </c>
      <c r="C378" s="12">
        <f t="shared" si="13"/>
        <v>2000</v>
      </c>
      <c r="D378" s="9">
        <f>SUM(D379)</f>
        <v>2000</v>
      </c>
      <c r="E378" s="13">
        <f>SUM(E379)</f>
        <v>0</v>
      </c>
      <c r="F378" s="86"/>
    </row>
    <row r="379" spans="1:6" ht="12.75">
      <c r="A379" s="52"/>
      <c r="B379" s="42" t="s">
        <v>20</v>
      </c>
      <c r="C379" s="16">
        <f t="shared" si="13"/>
        <v>2000</v>
      </c>
      <c r="D379" s="15">
        <v>2000</v>
      </c>
      <c r="E379" s="17">
        <v>0</v>
      </c>
      <c r="F379" s="86"/>
    </row>
    <row r="380" spans="1:6" ht="12.75">
      <c r="A380" s="31" t="s">
        <v>245</v>
      </c>
      <c r="B380" s="29" t="s">
        <v>246</v>
      </c>
      <c r="C380" s="21">
        <f t="shared" si="13"/>
        <v>4124231</v>
      </c>
      <c r="D380" s="21">
        <f>SUM(D381,D386,D390,D394)</f>
        <v>3905000</v>
      </c>
      <c r="E380" s="19">
        <f>SUM(E381,E386,E390,E394)</f>
        <v>219231</v>
      </c>
      <c r="F380" s="86"/>
    </row>
    <row r="381" spans="1:6" ht="12.75">
      <c r="A381" s="28" t="s">
        <v>247</v>
      </c>
      <c r="B381" s="44" t="s">
        <v>248</v>
      </c>
      <c r="C381" s="12">
        <f t="shared" si="13"/>
        <v>1728000</v>
      </c>
      <c r="D381" s="12">
        <f>SUM(D382,D385)</f>
        <v>1728000</v>
      </c>
      <c r="E381" s="11">
        <f>SUM(E382)</f>
        <v>0</v>
      </c>
      <c r="F381" s="86"/>
    </row>
    <row r="382" spans="1:6" ht="12.75">
      <c r="A382" s="28"/>
      <c r="B382" s="44" t="s">
        <v>20</v>
      </c>
      <c r="C382" s="12">
        <f t="shared" si="13"/>
        <v>228000</v>
      </c>
      <c r="D382" s="11">
        <v>228000</v>
      </c>
      <c r="E382" s="13">
        <v>0</v>
      </c>
      <c r="F382" s="86"/>
    </row>
    <row r="383" spans="1:6" ht="12.75">
      <c r="A383" s="28"/>
      <c r="B383" s="44" t="s">
        <v>70</v>
      </c>
      <c r="C383" s="12"/>
      <c r="D383" s="11"/>
      <c r="E383" s="13"/>
      <c r="F383" s="86"/>
    </row>
    <row r="384" spans="1:6" ht="12.75">
      <c r="A384" s="28"/>
      <c r="B384" s="44" t="s">
        <v>92</v>
      </c>
      <c r="C384" s="12">
        <f>SUM(D384,E384)</f>
        <v>128000</v>
      </c>
      <c r="D384" s="11">
        <v>128000</v>
      </c>
      <c r="E384" s="13">
        <v>0</v>
      </c>
      <c r="F384" s="86"/>
    </row>
    <row r="385" spans="1:6" ht="12.75">
      <c r="A385" s="52"/>
      <c r="B385" s="42" t="s">
        <v>25</v>
      </c>
      <c r="C385" s="16">
        <f>SUM(D385,E385)</f>
        <v>1500000</v>
      </c>
      <c r="D385" s="15">
        <v>1500000</v>
      </c>
      <c r="E385" s="17">
        <v>0</v>
      </c>
      <c r="F385" s="86"/>
    </row>
    <row r="386" spans="1:6" ht="12.75">
      <c r="A386" s="28" t="s">
        <v>249</v>
      </c>
      <c r="B386" s="44" t="s">
        <v>250</v>
      </c>
      <c r="C386" s="12">
        <f>SUM(D386,E386)</f>
        <v>1340000</v>
      </c>
      <c r="D386" s="12">
        <f>SUM(D387)</f>
        <v>1315000</v>
      </c>
      <c r="E386" s="11">
        <f>SUM(E387)</f>
        <v>25000</v>
      </c>
      <c r="F386" s="86"/>
    </row>
    <row r="387" spans="1:6" ht="12.75">
      <c r="A387" s="28"/>
      <c r="B387" s="44" t="s">
        <v>20</v>
      </c>
      <c r="C387" s="12">
        <f>SUM(D387,E387)</f>
        <v>1340000</v>
      </c>
      <c r="D387" s="11">
        <v>1315000</v>
      </c>
      <c r="E387" s="13">
        <v>25000</v>
      </c>
      <c r="F387" s="86"/>
    </row>
    <row r="388" spans="1:6" ht="12.75">
      <c r="A388" s="28"/>
      <c r="B388" s="44" t="s">
        <v>70</v>
      </c>
      <c r="C388" s="12"/>
      <c r="D388" s="11"/>
      <c r="E388" s="13"/>
      <c r="F388" s="86"/>
    </row>
    <row r="389" spans="1:6" ht="12.75">
      <c r="A389" s="52"/>
      <c r="B389" s="42" t="s">
        <v>92</v>
      </c>
      <c r="C389" s="16">
        <f>SUM(D389,E389)</f>
        <v>1340000</v>
      </c>
      <c r="D389" s="15">
        <v>1315000</v>
      </c>
      <c r="E389" s="17">
        <v>25000</v>
      </c>
      <c r="F389" s="86"/>
    </row>
    <row r="390" spans="1:6" ht="14.25" customHeight="1">
      <c r="A390" s="28" t="s">
        <v>251</v>
      </c>
      <c r="B390" s="44" t="s">
        <v>252</v>
      </c>
      <c r="C390" s="12">
        <f>SUM(D390,E390)</f>
        <v>894231</v>
      </c>
      <c r="D390" s="12">
        <f>SUM(D391)</f>
        <v>700000</v>
      </c>
      <c r="E390" s="11">
        <f>SUM(E391)</f>
        <v>194231</v>
      </c>
      <c r="F390" s="86"/>
    </row>
    <row r="391" spans="1:6" ht="12.75">
      <c r="A391" s="28"/>
      <c r="B391" s="44" t="s">
        <v>20</v>
      </c>
      <c r="C391" s="12">
        <f>SUM(D391,E391)</f>
        <v>894231</v>
      </c>
      <c r="D391" s="11">
        <v>700000</v>
      </c>
      <c r="E391" s="13">
        <v>194231</v>
      </c>
      <c r="F391" s="86"/>
    </row>
    <row r="392" spans="1:6" ht="12.75">
      <c r="A392" s="28"/>
      <c r="B392" s="44" t="s">
        <v>70</v>
      </c>
      <c r="C392" s="12"/>
      <c r="D392" s="11"/>
      <c r="E392" s="13"/>
      <c r="F392" s="86"/>
    </row>
    <row r="393" spans="1:6" ht="12.75">
      <c r="A393" s="52"/>
      <c r="B393" s="42" t="s">
        <v>92</v>
      </c>
      <c r="C393" s="16">
        <f>SUM(D393,E393)</f>
        <v>894231</v>
      </c>
      <c r="D393" s="15">
        <v>700000</v>
      </c>
      <c r="E393" s="17">
        <v>194231</v>
      </c>
      <c r="F393" s="86"/>
    </row>
    <row r="394" spans="1:6" ht="12.75">
      <c r="A394" s="28" t="s">
        <v>253</v>
      </c>
      <c r="B394" s="44" t="s">
        <v>14</v>
      </c>
      <c r="C394" s="12">
        <f>SUM(D394,E394)</f>
        <v>162000</v>
      </c>
      <c r="D394" s="12">
        <f>SUM(D395)</f>
        <v>162000</v>
      </c>
      <c r="E394" s="11">
        <f>SUM(E395)</f>
        <v>0</v>
      </c>
      <c r="F394" s="86"/>
    </row>
    <row r="395" spans="1:6" ht="12.75">
      <c r="A395" s="28"/>
      <c r="B395" s="44" t="s">
        <v>20</v>
      </c>
      <c r="C395" s="12">
        <f>SUM(D395,E395)</f>
        <v>162000</v>
      </c>
      <c r="D395" s="11">
        <v>162000</v>
      </c>
      <c r="E395" s="13">
        <v>0</v>
      </c>
      <c r="F395" s="86"/>
    </row>
    <row r="396" spans="1:6" ht="12.75">
      <c r="A396" s="28"/>
      <c r="B396" s="44" t="s">
        <v>70</v>
      </c>
      <c r="C396" s="12"/>
      <c r="D396" s="11"/>
      <c r="E396" s="13"/>
      <c r="F396" s="86"/>
    </row>
    <row r="397" spans="1:6" ht="13.5" thickBot="1">
      <c r="A397" s="55"/>
      <c r="B397" s="50" t="s">
        <v>35</v>
      </c>
      <c r="C397" s="36">
        <f aca="true" t="shared" si="14" ref="C397:C408">SUM(D397,E397)</f>
        <v>1000</v>
      </c>
      <c r="D397" s="37">
        <v>1000</v>
      </c>
      <c r="E397" s="95">
        <v>0</v>
      </c>
      <c r="F397" s="86"/>
    </row>
    <row r="398" spans="1:6" ht="30.75" customHeight="1" thickBot="1" thickTop="1">
      <c r="A398" s="99" t="s">
        <v>294</v>
      </c>
      <c r="B398" s="100"/>
      <c r="C398" s="78">
        <f t="shared" si="14"/>
        <v>15456844</v>
      </c>
      <c r="D398" s="78">
        <f>SUM(D399,D402,D412,D421,D425,D433,D461,D438)</f>
        <v>7046482</v>
      </c>
      <c r="E398" s="77">
        <f>SUM(E399,E402,E412,E421,E425,E433,E461,E438)</f>
        <v>8410362</v>
      </c>
      <c r="F398" s="86"/>
    </row>
    <row r="399" spans="1:6" ht="13.5" thickTop="1">
      <c r="A399" s="61" t="s">
        <v>47</v>
      </c>
      <c r="B399" s="62" t="s">
        <v>48</v>
      </c>
      <c r="C399" s="19">
        <f t="shared" si="14"/>
        <v>40000</v>
      </c>
      <c r="D399" s="19">
        <f>SUM(D400)</f>
        <v>0</v>
      </c>
      <c r="E399" s="19">
        <f>SUM(E400)</f>
        <v>40000</v>
      </c>
      <c r="F399" s="86"/>
    </row>
    <row r="400" spans="1:6" ht="12.75">
      <c r="A400" s="63" t="s">
        <v>49</v>
      </c>
      <c r="B400" s="10" t="s">
        <v>263</v>
      </c>
      <c r="C400" s="11">
        <f t="shared" si="14"/>
        <v>40000</v>
      </c>
      <c r="D400" s="11">
        <f>SUM(D401)</f>
        <v>0</v>
      </c>
      <c r="E400" s="11">
        <f>SUM(E401)</f>
        <v>40000</v>
      </c>
      <c r="F400" s="86"/>
    </row>
    <row r="401" spans="1:6" ht="12.75">
      <c r="A401" s="57"/>
      <c r="B401" s="58" t="s">
        <v>20</v>
      </c>
      <c r="C401" s="15">
        <f t="shared" si="14"/>
        <v>40000</v>
      </c>
      <c r="D401" s="15">
        <v>0</v>
      </c>
      <c r="E401" s="15">
        <v>40000</v>
      </c>
      <c r="F401" s="86"/>
    </row>
    <row r="402" spans="1:6" ht="12.75">
      <c r="A402" s="61" t="s">
        <v>55</v>
      </c>
      <c r="B402" s="62" t="s">
        <v>56</v>
      </c>
      <c r="C402" s="19">
        <f t="shared" si="14"/>
        <v>243400</v>
      </c>
      <c r="D402" s="19">
        <f>SUM(D403,D405,D407)</f>
        <v>0</v>
      </c>
      <c r="E402" s="19">
        <f>SUM(E403,E405,E407)</f>
        <v>243400</v>
      </c>
      <c r="F402" s="86"/>
    </row>
    <row r="403" spans="1:6" ht="27.75" customHeight="1">
      <c r="A403" s="64" t="s">
        <v>59</v>
      </c>
      <c r="B403" s="59" t="s">
        <v>60</v>
      </c>
      <c r="C403" s="65">
        <f t="shared" si="14"/>
        <v>111400</v>
      </c>
      <c r="D403" s="65">
        <f>SUM(D404)</f>
        <v>0</v>
      </c>
      <c r="E403" s="65">
        <f>SUM(E404)</f>
        <v>111400</v>
      </c>
      <c r="F403" s="86"/>
    </row>
    <row r="404" spans="1:6" ht="12.75">
      <c r="A404" s="57"/>
      <c r="B404" s="58" t="s">
        <v>20</v>
      </c>
      <c r="C404" s="15">
        <f t="shared" si="14"/>
        <v>111400</v>
      </c>
      <c r="D404" s="15">
        <v>0</v>
      </c>
      <c r="E404" s="15">
        <v>111400</v>
      </c>
      <c r="F404" s="86"/>
    </row>
    <row r="405" spans="1:6" ht="12.75">
      <c r="A405" s="63" t="s">
        <v>61</v>
      </c>
      <c r="B405" s="66" t="s">
        <v>62</v>
      </c>
      <c r="C405" s="9">
        <f t="shared" si="14"/>
        <v>12000</v>
      </c>
      <c r="D405" s="9">
        <f>SUM(D406)</f>
        <v>0</v>
      </c>
      <c r="E405" s="9">
        <f>SUM(E406)</f>
        <v>12000</v>
      </c>
      <c r="F405" s="86"/>
    </row>
    <row r="406" spans="1:6" ht="12.75">
      <c r="A406" s="57"/>
      <c r="B406" s="58" t="s">
        <v>20</v>
      </c>
      <c r="C406" s="15">
        <f t="shared" si="14"/>
        <v>12000</v>
      </c>
      <c r="D406" s="15"/>
      <c r="E406" s="15">
        <v>12000</v>
      </c>
      <c r="F406" s="86"/>
    </row>
    <row r="407" spans="1:6" ht="12.75">
      <c r="A407" s="63" t="s">
        <v>63</v>
      </c>
      <c r="B407" s="10" t="s">
        <v>264</v>
      </c>
      <c r="C407" s="11">
        <f t="shared" si="14"/>
        <v>120000</v>
      </c>
      <c r="D407" s="11">
        <f>SUM(D408)</f>
        <v>0</v>
      </c>
      <c r="E407" s="11">
        <f>SUM(E408,E411)</f>
        <v>120000</v>
      </c>
      <c r="F407" s="86"/>
    </row>
    <row r="408" spans="1:6" ht="12.75">
      <c r="A408" s="56"/>
      <c r="B408" s="10" t="s">
        <v>20</v>
      </c>
      <c r="C408" s="11">
        <f t="shared" si="14"/>
        <v>112000</v>
      </c>
      <c r="D408" s="11">
        <v>0</v>
      </c>
      <c r="E408" s="11">
        <v>112000</v>
      </c>
      <c r="F408" s="86"/>
    </row>
    <row r="409" spans="1:6" ht="12.75">
      <c r="A409" s="56"/>
      <c r="B409" s="10" t="s">
        <v>70</v>
      </c>
      <c r="C409" s="11"/>
      <c r="D409" s="11"/>
      <c r="E409" s="11"/>
      <c r="F409" s="86"/>
    </row>
    <row r="410" spans="1:6" ht="12.75">
      <c r="A410" s="56"/>
      <c r="B410" s="10" t="s">
        <v>35</v>
      </c>
      <c r="C410" s="11">
        <f>SUM(D410,E410)</f>
        <v>96490</v>
      </c>
      <c r="D410" s="11">
        <v>0</v>
      </c>
      <c r="E410" s="34">
        <v>96490</v>
      </c>
      <c r="F410" s="86"/>
    </row>
    <row r="411" spans="1:6" ht="12.75">
      <c r="A411" s="57"/>
      <c r="B411" s="58" t="s">
        <v>25</v>
      </c>
      <c r="C411" s="11">
        <f>SUM(D411,E411)</f>
        <v>8000</v>
      </c>
      <c r="D411" s="15">
        <v>0</v>
      </c>
      <c r="E411" s="35">
        <v>8000</v>
      </c>
      <c r="F411" s="86"/>
    </row>
    <row r="412" spans="1:6" ht="12.75">
      <c r="A412" s="61" t="s">
        <v>66</v>
      </c>
      <c r="B412" s="62" t="s">
        <v>67</v>
      </c>
      <c r="C412" s="19">
        <f>SUM(D412,E412)</f>
        <v>745947</v>
      </c>
      <c r="D412" s="19">
        <f>SUM(D413,D417)</f>
        <v>499447</v>
      </c>
      <c r="E412" s="19">
        <f>SUM(E413,E417)</f>
        <v>246500</v>
      </c>
      <c r="F412" s="86"/>
    </row>
    <row r="413" spans="1:6" ht="12.75">
      <c r="A413" s="63" t="s">
        <v>68</v>
      </c>
      <c r="B413" s="10" t="s">
        <v>69</v>
      </c>
      <c r="C413" s="11">
        <f>SUM(D413,E413)</f>
        <v>715947</v>
      </c>
      <c r="D413" s="11">
        <f>SUM(D414)</f>
        <v>499447</v>
      </c>
      <c r="E413" s="11">
        <f>SUM(E414)</f>
        <v>216500</v>
      </c>
      <c r="F413" s="86"/>
    </row>
    <row r="414" spans="1:6" ht="12.75">
      <c r="A414" s="56"/>
      <c r="B414" s="10" t="s">
        <v>20</v>
      </c>
      <c r="C414" s="11">
        <f>SUM(D414,E414)</f>
        <v>715947</v>
      </c>
      <c r="D414" s="11">
        <v>499447</v>
      </c>
      <c r="E414" s="11">
        <v>216500</v>
      </c>
      <c r="F414" s="86"/>
    </row>
    <row r="415" spans="1:6" ht="12.75">
      <c r="A415" s="56"/>
      <c r="B415" s="10" t="s">
        <v>70</v>
      </c>
      <c r="C415" s="11"/>
      <c r="D415" s="11"/>
      <c r="E415" s="11"/>
      <c r="F415" s="86"/>
    </row>
    <row r="416" spans="1:6" ht="12.75">
      <c r="A416" s="57"/>
      <c r="B416" s="58" t="s">
        <v>35</v>
      </c>
      <c r="C416" s="15">
        <f>SUM(D416,E416)</f>
        <v>686716</v>
      </c>
      <c r="D416" s="35">
        <v>474952</v>
      </c>
      <c r="E416" s="35">
        <v>211764</v>
      </c>
      <c r="F416" s="86"/>
    </row>
    <row r="417" spans="1:6" ht="12.75">
      <c r="A417" s="63" t="s">
        <v>265</v>
      </c>
      <c r="B417" s="10" t="s">
        <v>266</v>
      </c>
      <c r="C417" s="11">
        <f>SUM(D417,E417)</f>
        <v>30000</v>
      </c>
      <c r="D417" s="11">
        <f>SUM(D418)</f>
        <v>0</v>
      </c>
      <c r="E417" s="11">
        <f>SUM(E418)</f>
        <v>30000</v>
      </c>
      <c r="F417" s="86"/>
    </row>
    <row r="418" spans="1:6" ht="12.75">
      <c r="A418" s="56"/>
      <c r="B418" s="10" t="s">
        <v>20</v>
      </c>
      <c r="C418" s="11">
        <f>SUM(D418,E418)</f>
        <v>30000</v>
      </c>
      <c r="D418" s="11">
        <v>0</v>
      </c>
      <c r="E418" s="11">
        <v>30000</v>
      </c>
      <c r="F418" s="86"/>
    </row>
    <row r="419" spans="1:6" ht="12.75">
      <c r="A419" s="56"/>
      <c r="B419" s="10" t="s">
        <v>70</v>
      </c>
      <c r="C419" s="11"/>
      <c r="D419" s="11"/>
      <c r="E419" s="11"/>
      <c r="F419" s="86"/>
    </row>
    <row r="420" spans="1:6" ht="12.75">
      <c r="A420" s="57"/>
      <c r="B420" s="58" t="s">
        <v>35</v>
      </c>
      <c r="C420" s="15">
        <f>SUM(D420,E420)</f>
        <v>1700</v>
      </c>
      <c r="D420" s="15">
        <v>0</v>
      </c>
      <c r="E420" s="35">
        <v>1700</v>
      </c>
      <c r="F420" s="86"/>
    </row>
    <row r="421" spans="1:6" ht="40.5" customHeight="1">
      <c r="A421" s="31" t="s">
        <v>267</v>
      </c>
      <c r="B421" s="67" t="s">
        <v>268</v>
      </c>
      <c r="C421" s="72">
        <f>SUM(D421,E421)</f>
        <v>17735</v>
      </c>
      <c r="D421" s="72">
        <f>SUM(D422)</f>
        <v>17735</v>
      </c>
      <c r="E421" s="72">
        <f>SUM(E422)</f>
        <v>0</v>
      </c>
      <c r="F421" s="86"/>
    </row>
    <row r="422" spans="1:6" ht="12.75">
      <c r="A422" s="115" t="s">
        <v>269</v>
      </c>
      <c r="B422" s="10" t="s">
        <v>270</v>
      </c>
      <c r="C422" s="105">
        <f>SUM(D422,E422)</f>
        <v>17735</v>
      </c>
      <c r="D422" s="105">
        <f>SUM(D424)</f>
        <v>17735</v>
      </c>
      <c r="E422" s="105">
        <f>SUM(E424)</f>
        <v>0</v>
      </c>
      <c r="F422" s="86"/>
    </row>
    <row r="423" spans="1:6" ht="12.75">
      <c r="A423" s="116"/>
      <c r="B423" s="10" t="s">
        <v>271</v>
      </c>
      <c r="C423" s="106"/>
      <c r="D423" s="106"/>
      <c r="E423" s="106"/>
      <c r="F423" s="86"/>
    </row>
    <row r="424" spans="1:6" ht="12.75">
      <c r="A424" s="57"/>
      <c r="B424" s="58" t="s">
        <v>20</v>
      </c>
      <c r="C424" s="15">
        <f>SUM(D424,E424)</f>
        <v>17735</v>
      </c>
      <c r="D424" s="15">
        <v>17735</v>
      </c>
      <c r="E424" s="15">
        <v>0</v>
      </c>
      <c r="F424" s="86"/>
    </row>
    <row r="425" spans="1:6" ht="25.5">
      <c r="A425" s="31" t="s">
        <v>79</v>
      </c>
      <c r="B425" s="67" t="s">
        <v>80</v>
      </c>
      <c r="C425" s="72">
        <f>SUM(D425,E425)</f>
        <v>5553800</v>
      </c>
      <c r="D425" s="72">
        <f>SUM(D426,D431)</f>
        <v>3000</v>
      </c>
      <c r="E425" s="72">
        <f>SUM(E426,E431)</f>
        <v>5550800</v>
      </c>
      <c r="F425" s="86"/>
    </row>
    <row r="426" spans="1:6" ht="12.75">
      <c r="A426" s="63" t="s">
        <v>83</v>
      </c>
      <c r="B426" s="10" t="s">
        <v>272</v>
      </c>
      <c r="C426" s="11">
        <f>SUM(D426,E426)</f>
        <v>5550800</v>
      </c>
      <c r="D426" s="11">
        <f>SUM(D427)</f>
        <v>0</v>
      </c>
      <c r="E426" s="11">
        <f>SUM(E427,E430)</f>
        <v>5550800</v>
      </c>
      <c r="F426" s="86"/>
    </row>
    <row r="427" spans="1:6" ht="12.75">
      <c r="A427" s="56"/>
      <c r="B427" s="10" t="s">
        <v>20</v>
      </c>
      <c r="C427" s="11">
        <f>SUM(D427,E427)</f>
        <v>5400800</v>
      </c>
      <c r="D427" s="11">
        <v>0</v>
      </c>
      <c r="E427" s="11">
        <v>5400800</v>
      </c>
      <c r="F427" s="86"/>
    </row>
    <row r="428" spans="1:6" ht="12.75">
      <c r="A428" s="56"/>
      <c r="B428" s="10" t="s">
        <v>70</v>
      </c>
      <c r="C428" s="11"/>
      <c r="D428" s="11"/>
      <c r="E428" s="11"/>
      <c r="F428" s="86"/>
    </row>
    <row r="429" spans="1:6" ht="12.75">
      <c r="A429" s="56"/>
      <c r="B429" s="10" t="s">
        <v>35</v>
      </c>
      <c r="C429" s="11">
        <f aca="true" t="shared" si="15" ref="C429:C434">SUM(D429,E429)</f>
        <v>4418900</v>
      </c>
      <c r="D429" s="11">
        <v>0</v>
      </c>
      <c r="E429" s="34">
        <v>4418900</v>
      </c>
      <c r="F429" s="86"/>
    </row>
    <row r="430" spans="1:6" ht="12.75">
      <c r="A430" s="57"/>
      <c r="B430" s="58" t="s">
        <v>25</v>
      </c>
      <c r="C430" s="15">
        <f t="shared" si="15"/>
        <v>150000</v>
      </c>
      <c r="D430" s="15">
        <v>0</v>
      </c>
      <c r="E430" s="35">
        <v>150000</v>
      </c>
      <c r="F430" s="86"/>
    </row>
    <row r="431" spans="1:6" ht="12.75">
      <c r="A431" s="56" t="s">
        <v>88</v>
      </c>
      <c r="B431" s="10" t="s">
        <v>89</v>
      </c>
      <c r="C431" s="11">
        <f t="shared" si="15"/>
        <v>3000</v>
      </c>
      <c r="D431" s="11">
        <f>SUM(D432)</f>
        <v>3000</v>
      </c>
      <c r="E431" s="11">
        <f>SUM(E432)</f>
        <v>0</v>
      </c>
      <c r="F431" s="86"/>
    </row>
    <row r="432" spans="1:6" ht="12.75">
      <c r="A432" s="57"/>
      <c r="B432" s="58" t="s">
        <v>20</v>
      </c>
      <c r="C432" s="15">
        <f t="shared" si="15"/>
        <v>3000</v>
      </c>
      <c r="D432" s="15">
        <v>3000</v>
      </c>
      <c r="E432" s="15">
        <v>0</v>
      </c>
      <c r="F432" s="86"/>
    </row>
    <row r="433" spans="1:6" ht="12.75">
      <c r="A433" s="61" t="s">
        <v>138</v>
      </c>
      <c r="B433" s="62" t="s">
        <v>273</v>
      </c>
      <c r="C433" s="19">
        <f t="shared" si="15"/>
        <v>2162762</v>
      </c>
      <c r="D433" s="19">
        <f>SUM(D434)</f>
        <v>0</v>
      </c>
      <c r="E433" s="19">
        <f>SUM(E434)</f>
        <v>2162762</v>
      </c>
      <c r="F433" s="86"/>
    </row>
    <row r="434" spans="1:6" ht="12.75">
      <c r="A434" s="101">
        <v>85156</v>
      </c>
      <c r="B434" s="113" t="s">
        <v>274</v>
      </c>
      <c r="C434" s="103">
        <f t="shared" si="15"/>
        <v>2162762</v>
      </c>
      <c r="D434" s="103">
        <f>SUM(D437)</f>
        <v>0</v>
      </c>
      <c r="E434" s="103">
        <f>SUM(E437)</f>
        <v>2162762</v>
      </c>
      <c r="F434" s="86"/>
    </row>
    <row r="435" spans="1:6" ht="12.75">
      <c r="A435" s="102"/>
      <c r="B435" s="114"/>
      <c r="C435" s="104"/>
      <c r="D435" s="104"/>
      <c r="E435" s="104"/>
      <c r="F435" s="86"/>
    </row>
    <row r="436" spans="1:6" ht="12.75">
      <c r="A436" s="56"/>
      <c r="B436" s="114"/>
      <c r="C436" s="104"/>
      <c r="D436" s="104"/>
      <c r="E436" s="104"/>
      <c r="F436" s="86"/>
    </row>
    <row r="437" spans="1:6" ht="12.75">
      <c r="A437" s="57"/>
      <c r="B437" s="58" t="s">
        <v>20</v>
      </c>
      <c r="C437" s="15">
        <f>SUM(D437,E437)</f>
        <v>2162762</v>
      </c>
      <c r="D437" s="15">
        <v>0</v>
      </c>
      <c r="E437" s="15">
        <v>2162762</v>
      </c>
      <c r="F437" s="86"/>
    </row>
    <row r="438" spans="1:6" ht="12.75">
      <c r="A438" s="69" t="s">
        <v>151</v>
      </c>
      <c r="B438" s="70" t="s">
        <v>152</v>
      </c>
      <c r="C438" s="8">
        <f>SUM(D438,E438)</f>
        <v>6566300</v>
      </c>
      <c r="D438" s="18">
        <f>SUM(D439,D443,D447,D452,D454,D458)</f>
        <v>6526300</v>
      </c>
      <c r="E438" s="18">
        <f>SUM(E439,E443,E447,E452,E454,E458)</f>
        <v>40000</v>
      </c>
      <c r="F438" s="86"/>
    </row>
    <row r="439" spans="1:6" ht="12.75">
      <c r="A439" s="56" t="s">
        <v>157</v>
      </c>
      <c r="B439" s="10" t="s">
        <v>158</v>
      </c>
      <c r="C439" s="9">
        <f>SUM(D439,E439)</f>
        <v>600100</v>
      </c>
      <c r="D439" s="11">
        <f>SUM(D440)</f>
        <v>600100</v>
      </c>
      <c r="E439" s="11">
        <f>SUM(E440)</f>
        <v>0</v>
      </c>
      <c r="F439" s="86"/>
    </row>
    <row r="440" spans="1:6" ht="12.75">
      <c r="A440" s="56"/>
      <c r="B440" s="10" t="s">
        <v>20</v>
      </c>
      <c r="C440" s="11">
        <f>SUM(D440,E440)</f>
        <v>600100</v>
      </c>
      <c r="D440" s="11">
        <v>600100</v>
      </c>
      <c r="E440" s="11">
        <v>0</v>
      </c>
      <c r="F440" s="86"/>
    </row>
    <row r="441" spans="1:6" ht="12.75">
      <c r="A441" s="56"/>
      <c r="B441" s="10" t="s">
        <v>70</v>
      </c>
      <c r="C441" s="11"/>
      <c r="D441" s="11"/>
      <c r="E441" s="11"/>
      <c r="F441" s="86"/>
    </row>
    <row r="442" spans="1:6" ht="12.75">
      <c r="A442" s="57"/>
      <c r="B442" s="58" t="s">
        <v>35</v>
      </c>
      <c r="C442" s="15">
        <f>SUM(D442,E442)</f>
        <v>413524</v>
      </c>
      <c r="D442" s="35">
        <v>413524</v>
      </c>
      <c r="E442" s="15">
        <v>0</v>
      </c>
      <c r="F442" s="86"/>
    </row>
    <row r="443" spans="1:6" ht="12.75">
      <c r="A443" s="63" t="s">
        <v>275</v>
      </c>
      <c r="B443" s="10" t="s">
        <v>276</v>
      </c>
      <c r="C443" s="11">
        <f>SUM(D443,E443)</f>
        <v>165900</v>
      </c>
      <c r="D443" s="11">
        <f>SUM(D446)</f>
        <v>165900</v>
      </c>
      <c r="E443" s="11">
        <f>SUM(E446)</f>
        <v>0</v>
      </c>
      <c r="F443" s="86"/>
    </row>
    <row r="444" spans="1:6" ht="12.75">
      <c r="A444" s="56"/>
      <c r="B444" s="10" t="s">
        <v>277</v>
      </c>
      <c r="C444" s="11"/>
      <c r="D444" s="11"/>
      <c r="E444" s="11"/>
      <c r="F444" s="86"/>
    </row>
    <row r="445" spans="1:6" ht="12.75">
      <c r="A445" s="56"/>
      <c r="B445" s="10" t="s">
        <v>278</v>
      </c>
      <c r="C445" s="11"/>
      <c r="D445" s="11"/>
      <c r="E445" s="11"/>
      <c r="F445" s="86"/>
    </row>
    <row r="446" spans="1:6" ht="12.75">
      <c r="A446" s="57"/>
      <c r="B446" s="58" t="s">
        <v>20</v>
      </c>
      <c r="C446" s="15">
        <f>SUM(D446,E446)</f>
        <v>165900</v>
      </c>
      <c r="D446" s="15">
        <v>165900</v>
      </c>
      <c r="E446" s="15">
        <v>0</v>
      </c>
      <c r="F446" s="86"/>
    </row>
    <row r="447" spans="1:6" ht="12.75">
      <c r="A447" s="56" t="s">
        <v>161</v>
      </c>
      <c r="B447" s="10" t="s">
        <v>279</v>
      </c>
      <c r="C447" s="11">
        <f>SUM(D447,E447)</f>
        <v>3699400</v>
      </c>
      <c r="D447" s="11">
        <f>SUM(D449)</f>
        <v>3699400</v>
      </c>
      <c r="E447" s="11">
        <f>SUM(E449)</f>
        <v>0</v>
      </c>
      <c r="F447" s="86"/>
    </row>
    <row r="448" spans="1:6" ht="12.75">
      <c r="A448" s="56"/>
      <c r="B448" s="10" t="s">
        <v>280</v>
      </c>
      <c r="C448" s="11"/>
      <c r="D448" s="11"/>
      <c r="E448" s="11"/>
      <c r="F448" s="86"/>
    </row>
    <row r="449" spans="1:6" ht="12.75">
      <c r="A449" s="56"/>
      <c r="B449" s="10" t="s">
        <v>20</v>
      </c>
      <c r="C449" s="11">
        <f>SUM(D449,E449)</f>
        <v>3699400</v>
      </c>
      <c r="D449" s="11">
        <v>3699400</v>
      </c>
      <c r="E449" s="11">
        <v>0</v>
      </c>
      <c r="F449" s="86"/>
    </row>
    <row r="450" spans="1:6" ht="12.75">
      <c r="A450" s="56"/>
      <c r="B450" s="10" t="s">
        <v>70</v>
      </c>
      <c r="C450" s="11"/>
      <c r="D450" s="11"/>
      <c r="E450" s="11"/>
      <c r="F450" s="86"/>
    </row>
    <row r="451" spans="1:6" ht="12.75">
      <c r="A451" s="57"/>
      <c r="B451" s="58" t="s">
        <v>35</v>
      </c>
      <c r="C451" s="15">
        <f>SUM(D451,E451)</f>
        <v>406935</v>
      </c>
      <c r="D451" s="35">
        <v>406935</v>
      </c>
      <c r="E451" s="15">
        <v>0</v>
      </c>
      <c r="F451" s="86"/>
    </row>
    <row r="452" spans="1:6" ht="28.5" customHeight="1">
      <c r="A452" s="28" t="s">
        <v>281</v>
      </c>
      <c r="B452" s="59" t="s">
        <v>282</v>
      </c>
      <c r="C452" s="11">
        <f>SUM(D452,E452)</f>
        <v>545500</v>
      </c>
      <c r="D452" s="11">
        <f>SUM(D453)</f>
        <v>505500</v>
      </c>
      <c r="E452" s="11">
        <f>SUM(E453)</f>
        <v>40000</v>
      </c>
      <c r="F452" s="86"/>
    </row>
    <row r="453" spans="1:6" ht="12.75">
      <c r="A453" s="57"/>
      <c r="B453" s="58" t="s">
        <v>20</v>
      </c>
      <c r="C453" s="15">
        <f>SUM(D453,E453)</f>
        <v>545500</v>
      </c>
      <c r="D453" s="15">
        <v>505500</v>
      </c>
      <c r="E453" s="15">
        <v>40000</v>
      </c>
      <c r="F453" s="86"/>
    </row>
    <row r="454" spans="1:6" ht="12.75">
      <c r="A454" s="56" t="s">
        <v>166</v>
      </c>
      <c r="B454" s="10" t="s">
        <v>167</v>
      </c>
      <c r="C454" s="11">
        <f>SUM(D454,E454)</f>
        <v>1315400</v>
      </c>
      <c r="D454" s="11">
        <f>SUM(D455)</f>
        <v>1315400</v>
      </c>
      <c r="E454" s="11">
        <f>SUM(E455)</f>
        <v>0</v>
      </c>
      <c r="F454" s="86"/>
    </row>
    <row r="455" spans="1:6" ht="12.75">
      <c r="A455" s="56"/>
      <c r="B455" s="10" t="s">
        <v>20</v>
      </c>
      <c r="C455" s="11">
        <f>SUM(D455,E455)</f>
        <v>1315400</v>
      </c>
      <c r="D455" s="11">
        <v>1315400</v>
      </c>
      <c r="E455" s="11">
        <v>0</v>
      </c>
      <c r="F455" s="86"/>
    </row>
    <row r="456" spans="1:6" ht="12.75">
      <c r="A456" s="56"/>
      <c r="B456" s="10" t="s">
        <v>70</v>
      </c>
      <c r="C456" s="11"/>
      <c r="D456" s="11"/>
      <c r="E456" s="11"/>
      <c r="F456" s="86"/>
    </row>
    <row r="457" spans="1:6" ht="12.75">
      <c r="A457" s="57"/>
      <c r="B457" s="58" t="s">
        <v>35</v>
      </c>
      <c r="C457" s="15">
        <f>SUM(D457,E457)</f>
        <v>1262600</v>
      </c>
      <c r="D457" s="35">
        <v>1262600</v>
      </c>
      <c r="E457" s="15">
        <v>0</v>
      </c>
      <c r="F457" s="86"/>
    </row>
    <row r="458" spans="1:6" ht="12.75">
      <c r="A458" s="28" t="s">
        <v>171</v>
      </c>
      <c r="B458" s="59" t="s">
        <v>283</v>
      </c>
      <c r="C458" s="65">
        <f>SUM(D458,E458)</f>
        <v>240000</v>
      </c>
      <c r="D458" s="65">
        <f>SUM(D460)</f>
        <v>240000</v>
      </c>
      <c r="E458" s="65">
        <f>SUM(E460)</f>
        <v>0</v>
      </c>
      <c r="F458" s="86"/>
    </row>
    <row r="459" spans="1:6" ht="12.75">
      <c r="A459" s="56"/>
      <c r="B459" s="10" t="s">
        <v>284</v>
      </c>
      <c r="C459" s="11"/>
      <c r="D459" s="11"/>
      <c r="E459" s="11"/>
      <c r="F459" s="86"/>
    </row>
    <row r="460" spans="1:6" ht="12.75">
      <c r="A460" s="57"/>
      <c r="B460" s="58" t="s">
        <v>20</v>
      </c>
      <c r="C460" s="15">
        <f>SUM(D460,E460)</f>
        <v>240000</v>
      </c>
      <c r="D460" s="15">
        <v>240000</v>
      </c>
      <c r="E460" s="15">
        <v>0</v>
      </c>
      <c r="F460" s="86"/>
    </row>
    <row r="461" spans="1:6" ht="27.75" customHeight="1">
      <c r="A461" s="31" t="s">
        <v>174</v>
      </c>
      <c r="B461" s="67" t="s">
        <v>285</v>
      </c>
      <c r="C461" s="72">
        <f>SUM(D461,E461)</f>
        <v>126900</v>
      </c>
      <c r="D461" s="72">
        <f>SUM(D462)</f>
        <v>0</v>
      </c>
      <c r="E461" s="72">
        <f>SUM(E462)</f>
        <v>126900</v>
      </c>
      <c r="F461" s="86"/>
    </row>
    <row r="462" spans="1:6" ht="12.75">
      <c r="A462" s="56" t="s">
        <v>177</v>
      </c>
      <c r="B462" s="10" t="s">
        <v>178</v>
      </c>
      <c r="C462" s="11">
        <f>SUM(D462,E462)</f>
        <v>126900</v>
      </c>
      <c r="D462" s="11">
        <f>SUM(D463)</f>
        <v>0</v>
      </c>
      <c r="E462" s="11">
        <f>SUM(E463)</f>
        <v>126900</v>
      </c>
      <c r="F462" s="86"/>
    </row>
    <row r="463" spans="1:6" ht="12.75">
      <c r="A463" s="56"/>
      <c r="B463" s="10" t="s">
        <v>20</v>
      </c>
      <c r="C463" s="11">
        <f>SUM(D463,E463)</f>
        <v>126900</v>
      </c>
      <c r="D463" s="11">
        <v>0</v>
      </c>
      <c r="E463" s="11">
        <v>126900</v>
      </c>
      <c r="F463" s="86"/>
    </row>
    <row r="464" spans="1:6" ht="12.75">
      <c r="A464" s="56"/>
      <c r="B464" s="10" t="s">
        <v>70</v>
      </c>
      <c r="C464" s="11"/>
      <c r="D464" s="11"/>
      <c r="E464" s="11"/>
      <c r="F464" s="86"/>
    </row>
    <row r="465" spans="1:6" ht="13.5" thickBot="1">
      <c r="A465" s="57"/>
      <c r="B465" s="58" t="s">
        <v>35</v>
      </c>
      <c r="C465" s="15">
        <f>SUM(D465,E465)</f>
        <v>67243</v>
      </c>
      <c r="D465" s="15">
        <v>0</v>
      </c>
      <c r="E465" s="35">
        <v>67243</v>
      </c>
      <c r="F465" s="86"/>
    </row>
    <row r="466" spans="1:6" ht="28.5" customHeight="1" thickBot="1" thickTop="1">
      <c r="A466" s="99" t="s">
        <v>295</v>
      </c>
      <c r="B466" s="100"/>
      <c r="C466" s="77">
        <f aca="true" t="shared" si="16" ref="C466:C476">SUM(D466,E466)</f>
        <v>15000</v>
      </c>
      <c r="D466" s="77">
        <f aca="true" t="shared" si="17" ref="D466:E468">SUM(D467)</f>
        <v>0</v>
      </c>
      <c r="E466" s="77">
        <f t="shared" si="17"/>
        <v>15000</v>
      </c>
      <c r="F466" s="86"/>
    </row>
    <row r="467" spans="1:6" ht="13.5" thickTop="1">
      <c r="A467" s="61" t="s">
        <v>66</v>
      </c>
      <c r="B467" s="70" t="s">
        <v>67</v>
      </c>
      <c r="C467" s="18">
        <f t="shared" si="16"/>
        <v>15000</v>
      </c>
      <c r="D467" s="18">
        <f t="shared" si="17"/>
        <v>0</v>
      </c>
      <c r="E467" s="18">
        <f t="shared" si="17"/>
        <v>15000</v>
      </c>
      <c r="F467" s="86"/>
    </row>
    <row r="468" spans="1:6" ht="12.75">
      <c r="A468" s="56" t="s">
        <v>265</v>
      </c>
      <c r="B468" s="10" t="s">
        <v>266</v>
      </c>
      <c r="C468" s="11">
        <f t="shared" si="16"/>
        <v>15000</v>
      </c>
      <c r="D468" s="11">
        <f t="shared" si="17"/>
        <v>0</v>
      </c>
      <c r="E468" s="11">
        <f t="shared" si="17"/>
        <v>15000</v>
      </c>
      <c r="F468" s="86"/>
    </row>
    <row r="469" spans="1:6" ht="13.5" thickBot="1">
      <c r="A469" s="57"/>
      <c r="B469" s="58" t="s">
        <v>20</v>
      </c>
      <c r="C469" s="15">
        <f t="shared" si="16"/>
        <v>15000</v>
      </c>
      <c r="D469" s="15">
        <v>0</v>
      </c>
      <c r="E469" s="15">
        <v>15000</v>
      </c>
      <c r="F469" s="86"/>
    </row>
    <row r="470" spans="1:6" ht="41.25" customHeight="1" thickBot="1" thickTop="1">
      <c r="A470" s="99" t="s">
        <v>286</v>
      </c>
      <c r="B470" s="100"/>
      <c r="C470" s="77">
        <f t="shared" si="16"/>
        <v>345200</v>
      </c>
      <c r="D470" s="77">
        <f>SUM(D474)</f>
        <v>0</v>
      </c>
      <c r="E470" s="77">
        <f>SUM(E474,E479,E471)</f>
        <v>345200</v>
      </c>
      <c r="F470" s="86"/>
    </row>
    <row r="471" spans="1:6" ht="13.5" thickTop="1">
      <c r="A471" s="31" t="s">
        <v>138</v>
      </c>
      <c r="B471" s="29" t="s">
        <v>139</v>
      </c>
      <c r="C471" s="21">
        <f t="shared" si="16"/>
        <v>20000</v>
      </c>
      <c r="D471" s="21">
        <f>SUM(D474,D476,D478,D480,D486,D490,D472)</f>
        <v>0</v>
      </c>
      <c r="E471" s="19">
        <f>SUM(E472)</f>
        <v>20000</v>
      </c>
      <c r="F471" s="86"/>
    </row>
    <row r="472" spans="1:6" ht="13.5" customHeight="1">
      <c r="A472" s="28" t="s">
        <v>289</v>
      </c>
      <c r="B472" s="44" t="s">
        <v>290</v>
      </c>
      <c r="C472" s="12">
        <f t="shared" si="16"/>
        <v>20000</v>
      </c>
      <c r="D472" s="12">
        <f>SUM(D473)</f>
        <v>0</v>
      </c>
      <c r="E472" s="11">
        <f>SUM(E473)</f>
        <v>20000</v>
      </c>
      <c r="F472" s="86"/>
    </row>
    <row r="473" spans="1:6" ht="12.75">
      <c r="A473" s="52"/>
      <c r="B473" s="42" t="s">
        <v>25</v>
      </c>
      <c r="C473" s="16">
        <f t="shared" si="16"/>
        <v>20000</v>
      </c>
      <c r="D473" s="15">
        <v>0</v>
      </c>
      <c r="E473" s="17">
        <v>20000</v>
      </c>
      <c r="F473" s="86"/>
    </row>
    <row r="474" spans="1:6" ht="28.5" customHeight="1">
      <c r="A474" s="54" t="s">
        <v>174</v>
      </c>
      <c r="B474" s="71" t="s">
        <v>285</v>
      </c>
      <c r="C474" s="18">
        <f t="shared" si="16"/>
        <v>95200</v>
      </c>
      <c r="D474" s="18">
        <f>SUM(D475)</f>
        <v>0</v>
      </c>
      <c r="E474" s="18">
        <f>SUM(E475)</f>
        <v>95200</v>
      </c>
      <c r="F474" s="86"/>
    </row>
    <row r="475" spans="1:6" ht="12.75">
      <c r="A475" s="56" t="s">
        <v>177</v>
      </c>
      <c r="B475" s="10" t="s">
        <v>287</v>
      </c>
      <c r="C475" s="11">
        <f t="shared" si="16"/>
        <v>95200</v>
      </c>
      <c r="D475" s="11">
        <f>SUM(D476)</f>
        <v>0</v>
      </c>
      <c r="E475" s="11">
        <f>SUM(E476)</f>
        <v>95200</v>
      </c>
      <c r="F475" s="86"/>
    </row>
    <row r="476" spans="1:6" ht="12.75">
      <c r="A476" s="56"/>
      <c r="B476" s="10" t="s">
        <v>20</v>
      </c>
      <c r="C476" s="11">
        <f t="shared" si="16"/>
        <v>95200</v>
      </c>
      <c r="D476" s="11">
        <v>0</v>
      </c>
      <c r="E476" s="34">
        <v>95200</v>
      </c>
      <c r="F476" s="86"/>
    </row>
    <row r="477" spans="1:6" ht="12.75">
      <c r="A477" s="56"/>
      <c r="B477" s="10" t="s">
        <v>70</v>
      </c>
      <c r="C477" s="11"/>
      <c r="D477" s="11"/>
      <c r="E477" s="11"/>
      <c r="F477" s="86"/>
    </row>
    <row r="478" spans="1:6" ht="12.75">
      <c r="A478" s="57"/>
      <c r="B478" s="58" t="s">
        <v>35</v>
      </c>
      <c r="C478" s="15">
        <f>SUM(D478,E478)</f>
        <v>36800</v>
      </c>
      <c r="D478" s="15">
        <v>0</v>
      </c>
      <c r="E478" s="35">
        <v>36800</v>
      </c>
      <c r="F478" s="86"/>
    </row>
    <row r="479" spans="1:6" ht="12.75">
      <c r="A479" s="61" t="s">
        <v>184</v>
      </c>
      <c r="B479" s="62" t="s">
        <v>185</v>
      </c>
      <c r="C479" s="19">
        <f>SUM(D479,E479)</f>
        <v>230000</v>
      </c>
      <c r="D479" s="19">
        <f>SUM(D481)</f>
        <v>0</v>
      </c>
      <c r="E479" s="19">
        <f>SUM(E481)</f>
        <v>230000</v>
      </c>
      <c r="F479" s="86"/>
    </row>
    <row r="480" spans="1:6" ht="12.75">
      <c r="A480" s="56" t="s">
        <v>190</v>
      </c>
      <c r="B480" s="10" t="s">
        <v>191</v>
      </c>
      <c r="C480" s="11"/>
      <c r="D480" s="11"/>
      <c r="E480" s="11"/>
      <c r="F480" s="86"/>
    </row>
    <row r="481" spans="1:6" ht="12.75">
      <c r="A481" s="56"/>
      <c r="B481" s="10" t="s">
        <v>192</v>
      </c>
      <c r="C481" s="11">
        <f>SUM(D481,E481)</f>
        <v>230000</v>
      </c>
      <c r="D481" s="11">
        <f>SUM(D482)</f>
        <v>0</v>
      </c>
      <c r="E481" s="11">
        <f>SUM(E482)</f>
        <v>230000</v>
      </c>
      <c r="F481" s="86"/>
    </row>
    <row r="482" spans="1:6" ht="12.75">
      <c r="A482" s="56"/>
      <c r="B482" s="10" t="s">
        <v>20</v>
      </c>
      <c r="C482" s="11">
        <f>SUM(D482,E482)</f>
        <v>230000</v>
      </c>
      <c r="D482" s="11">
        <v>0</v>
      </c>
      <c r="E482" s="34">
        <v>230000</v>
      </c>
      <c r="F482" s="86"/>
    </row>
    <row r="483" spans="1:6" ht="12.75">
      <c r="A483" s="56"/>
      <c r="B483" s="10" t="s">
        <v>11</v>
      </c>
      <c r="C483" s="11"/>
      <c r="D483" s="11"/>
      <c r="E483" s="11"/>
      <c r="F483" s="86"/>
    </row>
    <row r="484" spans="1:6" ht="12.75">
      <c r="A484" s="57"/>
      <c r="B484" s="58" t="s">
        <v>129</v>
      </c>
      <c r="C484" s="11">
        <f>SUM(D484,E484)</f>
        <v>230000</v>
      </c>
      <c r="D484" s="15">
        <v>0</v>
      </c>
      <c r="E484" s="35">
        <v>230000</v>
      </c>
      <c r="F484" s="86"/>
    </row>
    <row r="485" spans="1:6" ht="12.75">
      <c r="A485" s="111" t="s">
        <v>288</v>
      </c>
      <c r="B485" s="112"/>
      <c r="C485" s="72">
        <f>SUM(D485,E485)</f>
        <v>223266135</v>
      </c>
      <c r="D485" s="72">
        <f>SUM(D470,D466,D398,D9)</f>
        <v>148604079</v>
      </c>
      <c r="E485" s="72">
        <f>SUM(E470,E466,E398,E9)</f>
        <v>74662056</v>
      </c>
      <c r="F485" s="86"/>
    </row>
  </sheetData>
  <mergeCells count="18">
    <mergeCell ref="A485:B485"/>
    <mergeCell ref="E422:E423"/>
    <mergeCell ref="B434:B436"/>
    <mergeCell ref="C434:C436"/>
    <mergeCell ref="D434:D436"/>
    <mergeCell ref="C422:C423"/>
    <mergeCell ref="A470:B470"/>
    <mergeCell ref="A466:B466"/>
    <mergeCell ref="A422:A423"/>
    <mergeCell ref="C1:E1"/>
    <mergeCell ref="A2:E2"/>
    <mergeCell ref="A398:B398"/>
    <mergeCell ref="A434:A435"/>
    <mergeCell ref="E434:E436"/>
    <mergeCell ref="D422:D423"/>
    <mergeCell ref="A9:B9"/>
    <mergeCell ref="A5:A6"/>
    <mergeCell ref="B5:B6"/>
  </mergeCells>
  <printOptions horizontalCentered="1"/>
  <pageMargins left="0.2755905511811024" right="0.41" top="0.76" bottom="0.5905511811023623" header="0.55" footer="0.5118110236220472"/>
  <pageSetup firstPageNumber="17" useFirstPageNumber="1" horizontalDpi="600" verticalDpi="600" orientation="portrait" paperSize="9" r:id="rId1"/>
  <headerFooter alignWithMargins="0">
    <oddHeader>&amp;C&amp;P</oddHeader>
  </headerFooter>
  <rowBreaks count="9" manualBreakCount="9">
    <brk id="51" max="4" man="1"/>
    <brk id="102" max="4" man="1"/>
    <brk id="153" max="4" man="1"/>
    <brk id="207" max="4" man="1"/>
    <brk id="250" max="4" man="1"/>
    <brk id="301" max="4" man="1"/>
    <brk id="353" max="4" man="1"/>
    <brk id="404" max="4" man="1"/>
    <brk id="4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Kalisz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 Planowania i Analiz</dc:creator>
  <cp:keywords/>
  <dc:description/>
  <cp:lastModifiedBy>Urząd Miejski w Kaliszu</cp:lastModifiedBy>
  <cp:lastPrinted>2004-02-11T08:09:48Z</cp:lastPrinted>
  <dcterms:created xsi:type="dcterms:W3CDTF">2003-11-07T12:02:55Z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